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80" activeTab="4"/>
  </bookViews>
  <sheets>
    <sheet name="附件 整合明细表" sheetId="6" r:id="rId1"/>
    <sheet name="附表1-1 农业生产发展项目表" sheetId="1" r:id="rId2"/>
    <sheet name="附表1-2 农村基础设施建设项目表" sheetId="2" r:id="rId3"/>
    <sheet name="附表1-3(金融扶持项目)" sheetId="3" r:id="rId4"/>
    <sheet name="附表1-4(生活条件改善)" sheetId="4" r:id="rId5"/>
    <sheet name="附表1-5(其他项目)" sheetId="7" r:id="rId6"/>
  </sheets>
  <definedNames>
    <definedName name="_xlnm._FilterDatabase" localSheetId="0" hidden="1">'附件 整合明细表'!$A$6:$P$32</definedName>
    <definedName name="_xlnm._FilterDatabase" localSheetId="1" hidden="1">'附表1-1 农业生产发展项目表'!$A$4:$J$87</definedName>
    <definedName name="_xlnm._FilterDatabase" localSheetId="2" hidden="1">'附表1-2 农村基础设施建设项目表'!$A$4:$J$108</definedName>
    <definedName name="_xlnm._FilterDatabase" localSheetId="4" hidden="1">'附表1-4(生活条件改善)'!$3:$30</definedName>
    <definedName name="_xlnm._FilterDatabase" localSheetId="3" hidden="1">'附表1-3(金融扶持项目)'!$A$3:$J$6</definedName>
    <definedName name="_xlnm.Print_Titles" localSheetId="0">'附件 整合明细表'!$4:$7</definedName>
    <definedName name="_xlnm.Print_Titles" localSheetId="1">'附表1-1 农业生产发展项目表'!$3:$4</definedName>
    <definedName name="_xlnm.Print_Titles" localSheetId="2">'附表1-2 农村基础设施建设项目表'!$3:$4</definedName>
    <definedName name="_xlnm.Print_Titles" localSheetId="4">'附表1-4(生活条件改善)'!$3:$3</definedName>
    <definedName name="_xlnm.Print_Area" localSheetId="1">'附表1-1 农业生产发展项目表'!$A$1:$J$85</definedName>
  </definedNames>
  <calcPr calcId="144525"/>
</workbook>
</file>

<file path=xl/comments1.xml><?xml version="1.0" encoding="utf-8"?>
<comments xmlns="http://schemas.openxmlformats.org/spreadsheetml/2006/main">
  <authors>
    <author>Administrator</author>
  </authors>
  <commentList>
    <comment ref="I72" authorId="0">
      <text>
        <r>
          <rPr>
            <sz val="9"/>
            <rFont val="宋体"/>
            <charset val="134"/>
          </rPr>
          <t>造价3000元/亩</t>
        </r>
      </text>
    </comment>
  </commentList>
</comments>
</file>

<file path=xl/sharedStrings.xml><?xml version="1.0" encoding="utf-8"?>
<sst xmlns="http://schemas.openxmlformats.org/spreadsheetml/2006/main" count="2241" uniqueCount="881">
  <si>
    <t>附件</t>
  </si>
  <si>
    <t>环江毛南族自治县2023年度统筹整合使用财政涉农资金明细表</t>
  </si>
  <si>
    <t>单位：万元</t>
  </si>
  <si>
    <t>资金投向</t>
  </si>
  <si>
    <t>项目名称</t>
  </si>
  <si>
    <t>项目责任单位</t>
  </si>
  <si>
    <t>建设地点</t>
  </si>
  <si>
    <t>时间进度计划</t>
  </si>
  <si>
    <t>建设任务及建设内容</t>
  </si>
  <si>
    <t>补助标准
（新增）</t>
  </si>
  <si>
    <t>项目绩效目标</t>
  </si>
  <si>
    <t>合计</t>
  </si>
  <si>
    <t>统筹资金来源</t>
  </si>
  <si>
    <t>备注</t>
  </si>
  <si>
    <t>统筹资金渠道</t>
  </si>
  <si>
    <t>金额</t>
  </si>
  <si>
    <t>小计</t>
  </si>
  <si>
    <t>中央</t>
  </si>
  <si>
    <t>自治区</t>
  </si>
  <si>
    <t>市</t>
  </si>
  <si>
    <t>县</t>
  </si>
  <si>
    <t>一、农业生产发展</t>
  </si>
  <si>
    <t>产业以奖代补项目</t>
  </si>
  <si>
    <t>各乡（镇、街道）人民政府（办事处），自治县农业农村局</t>
  </si>
  <si>
    <t>各乡（镇、街道）(详见附件)</t>
  </si>
  <si>
    <t>2023.1-2023.12</t>
  </si>
  <si>
    <t>支持全县脱贫户、监测户自主发展或实质性参与特色优势产业到户奖补。</t>
  </si>
  <si>
    <t>按照自治县产业奖补有关文件规定的产业项目分类奖补标准执行。</t>
  </si>
  <si>
    <t>支持脱贫户、监测户种养产业先建后补、以奖代补，确保稳产增收，受益脱贫户、监测户3900户15500人，年人均增收100元。</t>
  </si>
  <si>
    <t>财政衔接推进乡村振兴补助资金</t>
  </si>
  <si>
    <t>产业基地发展项目</t>
  </si>
  <si>
    <t>自治县城市管理执法局、农业农村局、民族宗教事务局、乡村振兴局，城开投资集团有限公司，各乡（镇）人民政府。</t>
  </si>
  <si>
    <t>建设加工类项目、国储林收储项目、五香交易市场、五香保种项目、农文旅项目、菜篮子工程项目、特色产业项目、水产养殖业项目、种养植业项目等配套设施(详见附件)</t>
  </si>
  <si>
    <t>按相关文件规定标准执行</t>
  </si>
  <si>
    <t>项目建设后，提升产业基地生产能力，力争实现受益农户7750户30600人，其中脱贫户、监测户3860户15440人。人年均增收200元。</t>
  </si>
  <si>
    <t>农村综合改革转移支付资金</t>
  </si>
  <si>
    <t>产业基地道路提升项目</t>
  </si>
  <si>
    <t>自治县乡村振兴局</t>
  </si>
  <si>
    <t>大安乡、龙岩乡</t>
  </si>
  <si>
    <t>产业基地道路新建道路硬化、砂石路、平板桥等(详见附件)</t>
  </si>
  <si>
    <t>完善桑蚕、林产、水果、粮食等生产道路硬化,解决沿线群众出行难及生产生活不便问题，降低农产品运输成本，促进产业发展。项目实施后，力争受益农户504户1717人，其中脱贫户、监测户223户717人</t>
  </si>
  <si>
    <t>产业小额信贷贴息项目</t>
  </si>
  <si>
    <t>自治县乡村振兴局。</t>
  </si>
  <si>
    <t xml:space="preserve"> 对全县发展产业的脱贫户、监测户实施小额信贷贴息。</t>
  </si>
  <si>
    <t xml:space="preserve"> 对全县发展产业的脱贫户、监测户实施小额信贷贴息，力争受益脱贫户、监测户8000户，年人均增收300元。</t>
  </si>
  <si>
    <t>其他产业生产发展项目</t>
  </si>
  <si>
    <t>自治县川山镇人民政府、城西街道办事处。</t>
  </si>
  <si>
    <t>川山镇，毛南家园社区</t>
  </si>
  <si>
    <t>文江移民安置点扶贫车间工程（易安后扶），城西街道易地扶贫搬迁后续扶持小菜园建设等2个项目(详见附件)</t>
  </si>
  <si>
    <t>按行业设计预算及相关文件规定标准执行</t>
  </si>
  <si>
    <t>通过创建扶贫车间，促进创业就业，解决文江村以及周边木论社区、下久村、下干村、塘万村、乐衣村等闲散劳动力就业务工问题，月收入在2000元左右，巩固脱贫攻坚成果。受益群众2000户8500人，其中脱贫户3062户7753人。</t>
  </si>
  <si>
    <t xml:space="preserve">
二、基础设施建设</t>
  </si>
  <si>
    <t>村屯路提升项目</t>
  </si>
  <si>
    <t>自治县乡村振兴局、民族宗教事务局、发展和改革局，东兴镇人民政府、明伦镇人民政府、水源镇人民政府、驯乐乡人民政府、龙岩乡分民政府</t>
  </si>
  <si>
    <t>2023.1-2023.12（各项目完成时限见附1-2表）</t>
  </si>
  <si>
    <t>村屯道路硬化项目16个，村屯道路提升项目23个，新建砂石路项目1个，新建道路扩宽项目2个，屯用平板桥项目6个，包括桥墩、桥面、桥头护墙、引道等项目</t>
  </si>
  <si>
    <t>按行业设计预算规定标准执行</t>
  </si>
  <si>
    <t>解决群众出行难问题，补齐农村道路建设短板,改善农村交通条件，促进当地群众生产生活发展。受益群众3120户12480人，其中脱贫户、监测户1456户5284人。</t>
  </si>
  <si>
    <t xml:space="preserve">
9704.1</t>
  </si>
  <si>
    <t>特色村寨提升项目</t>
  </si>
  <si>
    <t>自治县民族宗教事务局。</t>
  </si>
  <si>
    <t>驯乐乡(详见附件)</t>
  </si>
  <si>
    <t>新建特色村寨提升项目3个</t>
  </si>
  <si>
    <t>提升村寨整体面貌，保护特色建筑；安装村屯照明设施改善群众夜行安全问题，提升农村人居环境质量。受益群众87户386人，其中脱贫户、监测户79户349人。</t>
  </si>
  <si>
    <t>村屯污水处理项目</t>
  </si>
  <si>
    <t>自治县龙岩乡人民政府，城市管理执法局。</t>
  </si>
  <si>
    <t>建设任务：新建村屯污水处理项目5个，生活垃圾处理项目25个，土建及安装管网排污。</t>
  </si>
  <si>
    <t>建设污水处理和生活垃圾处理设施项目实施，减少村屯环境垃圾和污水污染，提升农村人居环境质量。受益为全县人民群众。</t>
  </si>
  <si>
    <t>农田水利项目</t>
  </si>
  <si>
    <t>自治县农业农村局、川山镇人民政府、龙岩乡人民政府。</t>
  </si>
  <si>
    <t>洛阳镇、龙岩乡、下南乡、东兴镇、川山镇、大才乡，水源镇、思恩镇、明伦镇、驯乐乡、长美乡、城西街道办。</t>
  </si>
  <si>
    <t>新建农田水利项目14个。</t>
  </si>
  <si>
    <t>解决农田水利灌溉问题，确保旱能灌、涝能排，改善农田种植条件，提高群众满意度。受益842户3423人，其中脱贫户532户2334人。</t>
  </si>
  <si>
    <t>乡村建设发展项目</t>
  </si>
  <si>
    <t>自治县自然资源局、农业农村局，城西街道办事处。</t>
  </si>
  <si>
    <t>各乡（镇、街道）</t>
  </si>
  <si>
    <t>城西街道易地搬迁集中安置区基础配套设施（易安后扶）、农村村庄规划项目、耕地撂荒治理等项目。</t>
  </si>
  <si>
    <t>改善易地搬迁集中安置区基础设施条件，方便群众出行，项目建设后，明显提升安置点的社会治理功能和群众安全感优化提升人居环境；结合村庄类型，充分考虑人口资源环境条件和经济社会发展、人居环境整治等要求，合理预测人口用地规模；根据村庄发展条件，分别确定各村发展定位，研究制定村庄发展、国土空间开发保护、人居环境整治目标；百分百完成711.33亩耕地撂荒治理任务。</t>
  </si>
  <si>
    <t>三、金融扶持</t>
  </si>
  <si>
    <t>易地扶贫搬迁工程中长期贷款贴息项目</t>
  </si>
  <si>
    <t>自治县城开投资集团有限公司</t>
  </si>
  <si>
    <t>继续实施“十三五”易地扶贫搬迁贷款贴息项目，资金用于规划内的易地扶贫搬迁安置点建设经费贷款承担贴息（10%部分，）</t>
  </si>
  <si>
    <t>按照项目类别，以文件规定标准给予贴息。</t>
  </si>
  <si>
    <t>继续实施“十三五”易地扶贫搬迁贷款贴息项目，资金用于规划内的易地扶贫搬迁安置点建设经费贷款承担贴息（10%部分，）受益搬迁群众4357户17860人。</t>
  </si>
  <si>
    <t>四、生活条件改善</t>
  </si>
  <si>
    <t>供水安全保障工程</t>
  </si>
  <si>
    <t>自治县水利局，川山镇人民政府、东兴镇人民政府、明伦镇人民政府、水源镇人民政府。</t>
  </si>
  <si>
    <t>洛阳镇、下南乡、东兴镇、川山镇、大安乡，思恩镇、明伦镇、水源镇(详见附件)</t>
  </si>
  <si>
    <t>新建抽水站，新建蓄水池、过滤池，配套安装输水管路网等(详见附件)</t>
  </si>
  <si>
    <t>实施饮水条件改善提升工程16处，受益人口12600人,其中脱贫户、监测户37680人。</t>
  </si>
  <si>
    <t>五、其他项目</t>
  </si>
  <si>
    <t>公益岗位及交通补贴</t>
  </si>
  <si>
    <t>自治县乡村振兴局、生态移民发展中心、人社局、各乡（镇、街道）人民政府（办事处）。</t>
  </si>
  <si>
    <t>各乡（镇、街道）、县城区易地扶贫安置点 (详见附件)</t>
  </si>
  <si>
    <t>公益性岗位开发，为监测户和安置点搬迁人口提供就业岗位。对脱贫户、监测户跨省务工一次性交通补贴，做到应补尽补(详见附件)</t>
  </si>
  <si>
    <t>通过开发设置公益岗位，帮助解决监测户和安置点搬迁人口就近就业，增加家庭收入，受益人口700人以上。通过交通补贴，鼓励脱贫户、监测户家庭劳动力跨省务工，增加家庭收入，受益人口5000人以上。</t>
  </si>
  <si>
    <t>扶贫培训、雨露计划</t>
  </si>
  <si>
    <t>牵头单位自治县农业农村局、乡村振兴局，配合各乡（镇、街道）人民政府（办事处）。</t>
  </si>
  <si>
    <t>相关院校、培训中心、项目示范基地等</t>
  </si>
  <si>
    <t>扶贫培训：1.农村使用技能培训，培训满30天（一期），务工补贴900元/期。雨露计划：2016年以来脱贫户每学期补助1500元，2014、2015年退出户每学期补助1200元。桑蚕、香牛养殖技术技术培训等</t>
  </si>
  <si>
    <t>通过扶贫培训和雨露计划补助职业教育补助，提升脱贫家庭子女劳动技能和种养技术，提高创业、种养增收，减少脱贫户家庭经济压力，受益人口0.8万人次以上。</t>
  </si>
  <si>
    <t>项目管理费</t>
  </si>
  <si>
    <t>用于项目前期准备和勘测设计、监理服务等相关经费支出</t>
  </si>
  <si>
    <t>按衔接资金管理办法相关规定支付</t>
  </si>
  <si>
    <t>足额安排项目管理费，确保项目按时按质按量完成，确保资金使用安全、规范。</t>
  </si>
  <si>
    <t>县内务工补贴</t>
  </si>
  <si>
    <t>在环江县域内合法经营的市场主体就业的脱贫户（含监测户）劳动力，按实际务工月数给予300元/人·月，最长不超过6个月的劳务补助。</t>
  </si>
  <si>
    <t>通过开展劳务补助2000人，鼓励脱贫户、监测户外出务工，确保稳就业促增收。</t>
  </si>
  <si>
    <t>附表1-1</t>
  </si>
  <si>
    <t>农业生产发展项目计划表</t>
  </si>
  <si>
    <t>序号</t>
  </si>
  <si>
    <t>主管单位</t>
  </si>
  <si>
    <t>建设内容及规模</t>
  </si>
  <si>
    <t>投资总额
（万元）</t>
  </si>
  <si>
    <t>开始日期</t>
  </si>
  <si>
    <t>结束日期</t>
  </si>
  <si>
    <t>一</t>
  </si>
  <si>
    <t>对脱贫户、监测户以奖代补项目</t>
  </si>
  <si>
    <t>大才乡2023年产业以奖代补</t>
  </si>
  <si>
    <t>大才乡人民政府</t>
  </si>
  <si>
    <t>大才乡</t>
  </si>
  <si>
    <t>20230103</t>
  </si>
  <si>
    <t>20231231</t>
  </si>
  <si>
    <t>对脱贫户、监测户发展的特色产业进行奖补，带动脱贫户、监测户发展产业，增加收入以奖代补项目每户平均带动收益≤0.2-0.8万元。</t>
  </si>
  <si>
    <t>通过项目实施，促进地方持续发展特色优势产业，不断提高产业发展水平。以奖代补激发2016-2020年脱贫户以及监测户积极性，增加收入；收益人口满意度≧98%；</t>
  </si>
  <si>
    <t>明伦镇2023年产业以奖代补</t>
  </si>
  <si>
    <t>明伦镇人民政府</t>
  </si>
  <si>
    <t>明伦镇</t>
  </si>
  <si>
    <t>长美乡2023年产业以奖代补</t>
  </si>
  <si>
    <t>长美乡人民政府</t>
  </si>
  <si>
    <t>长美乡</t>
  </si>
  <si>
    <t>大安乡2023年产业以奖代补</t>
  </si>
  <si>
    <t>大安乡人民政府</t>
  </si>
  <si>
    <t>大安乡</t>
  </si>
  <si>
    <t>龙岩乡2023年产业以奖代补</t>
  </si>
  <si>
    <t>龙岩乡人民政府</t>
  </si>
  <si>
    <t>龙岩乡</t>
  </si>
  <si>
    <t>下南乡2023年产业以奖代补</t>
  </si>
  <si>
    <t>下南乡人民政府</t>
  </si>
  <si>
    <t>下南乡</t>
  </si>
  <si>
    <t>驯乐苗族乡2023年产业以奖代补</t>
  </si>
  <si>
    <t>驯乐苗族乡人民政府</t>
  </si>
  <si>
    <t>驯乐苗族乡</t>
  </si>
  <si>
    <t>思恩镇2023年产业以奖代补</t>
  </si>
  <si>
    <t>思恩镇人民政府</t>
  </si>
  <si>
    <t>思恩镇</t>
  </si>
  <si>
    <t>城西街道办2023产业以奖代补</t>
  </si>
  <si>
    <t>城西街道办事处</t>
  </si>
  <si>
    <t>城西街道办</t>
  </si>
  <si>
    <t>水源镇2023年产业以奖代补</t>
  </si>
  <si>
    <t>水源镇人民政府</t>
  </si>
  <si>
    <t>水源镇</t>
  </si>
  <si>
    <t>东兴镇2023年产业以奖代补</t>
  </si>
  <si>
    <t>东兴镇人民政府</t>
  </si>
  <si>
    <t>东兴镇</t>
  </si>
  <si>
    <t>川山镇2023年产业以奖代补</t>
  </si>
  <si>
    <t>川山镇人民政府</t>
  </si>
  <si>
    <t>川山镇</t>
  </si>
  <si>
    <t>洛阳镇2023年产业以奖代补</t>
  </si>
  <si>
    <t>洛阳镇人民政府</t>
  </si>
  <si>
    <t>洛阳镇</t>
  </si>
  <si>
    <t>二</t>
  </si>
  <si>
    <t>洛阳镇13个村村集体发展项目</t>
  </si>
  <si>
    <t>建设标准化林产品加工厂房及附属配套设施（设备、流动资金），所形成的资产归13个村（社区）股份经济合作社所有，并由其进行过程管理。厂房占地面积约18000平方米，厂房建设约1500万元，设备及配套设施约1500万元，流动资金约200万元。厂房建成后将将由广西环江振阳投资有限公司运营，所产生的受益归13个村（社区）股份经济合作社所有，将给各村村集体经济注血增收，以点带面带动群众增收致富。</t>
  </si>
  <si>
    <t>打造洛阳镇标准化林产品加工厂房，坚持党建引领、政府牵头，以合作社为主体，突出多元驱动，不断完善和增强村集体经济的综合实力，为我镇全面推进乡村振兴提供坚实保障，为全镇村集体经济创新增收。</t>
  </si>
  <si>
    <t>环江县10个示范村村集体发展项目</t>
  </si>
  <si>
    <t>城开投资集团有限公司</t>
  </si>
  <si>
    <t>1、项目完成流转林地林木1.9万亩，投资约9000万元，通过土地租金、林木流转等带动林农500户，其中脱贫户、监测户50户，实现年户均增收5000元。
2、通过林地经营提供造林、抚育、护林等就业岗位带动100户，其中脱贫户、监测户20户，实现年户均增收5000元</t>
  </si>
  <si>
    <t>“五香”保种育种产业园（香猪）</t>
  </si>
  <si>
    <t>农业农村局</t>
  </si>
  <si>
    <t>环江香猪原种保种场新建项目。建设母猪舍4400平方米、种公猪舍200平方米、种猪测定舍200平方米、人工授精实验室160平方米、饲料仓库及加工房200平方米、兽医室60平方米、标准化加工厂房250平方米、贮水池2座200立方米及配套的附属设施；购置妊娠诊断仪1台，配备实验室和人工授精、兽医等仪器设备、器械1批。新增存栏环江香猪基础群种猪528头，其中公猪48头，母猪480头；年新增出栏环江香猪7200头，其中种猪3000头，商品小猪4200头，猪精20000头份。</t>
  </si>
  <si>
    <t>香猪原种保种场新建项目建成正常投产后，稳定饲养原种基础核心群种母猪480头、种公猪48头，年产仔成活出栏仔猪7200头，可出售种猪3000头，商品猪4200头，按每头平均售价600元，销售收入432万元，生产成本264万元，利润168万元。项目能带动村民劳务积极性，增加村民劳务收入，以达到增加村民的家庭收入，特别是低收入农户。</t>
  </si>
  <si>
    <t>“五香”保种育种产业园（环江香牛品种改良）</t>
  </si>
  <si>
    <t>环江县</t>
  </si>
  <si>
    <t>购买专业服务机构，引进良种公牛冻精，在全县范围内对750头母牛进行品种改良，使环江香牛的肉率、品质及其他生产性能得到显著提高。</t>
  </si>
  <si>
    <t>配种率达100%，母牛受胎率达90%及以上，带动效果明显。项目能带动村民劳务积极性，增加村民劳务收入，以达到增加村民的家庭收入，特别是低收入农户。</t>
  </si>
  <si>
    <t>“五香”保种育种产业园（香鸭）</t>
  </si>
  <si>
    <t>根据各养殖场的实际，建设与养殖规模相应的育雏舍、育成、商品鸭、种鸭等各阶段栏舍；建设孵化房、饲料加工及仓储用房；建设生物安全、粪污及无害化处理设施；购置孵化、冷藏、饮水、饲喂、保暖等工具设备。</t>
  </si>
  <si>
    <t>建设环江香鸭原种香鸭繁殖场1个，饲养种鸭500羽；建立环江香鸭饲养示范场2个，场均饲养环江香鸭1000羽以上。项目能带动村民劳务积极性，增加村民劳务收入，以达到增加村民的家庭收入，特别是低收入农户。</t>
  </si>
  <si>
    <t>川山镇由动社区大棚蔬菜基地</t>
  </si>
  <si>
    <t>川山镇由动社区</t>
  </si>
  <si>
    <t>新建30亩蔬菜大棚、安装灌溉等设施</t>
  </si>
  <si>
    <t>打造农产品流通基地，带动周边农业产业发展</t>
  </si>
  <si>
    <t>环江大才乡米篮子工程项目</t>
  </si>
  <si>
    <t>大才乡思恩镇</t>
  </si>
  <si>
    <t>支付租金、建设给排水系统、高新技术培训、销售平台等。</t>
  </si>
  <si>
    <t>建设蔬菜种植基地，推动大才乡和思恩镇农业产业发展，带动农户实现增收，受益群众300户以上。</t>
  </si>
  <si>
    <t>环江毛南族自治县民族特色产品五香预制菜项目</t>
  </si>
  <si>
    <t>环江毛南族自治县五香预制菜项目生产线：新建的预制菜研发厂房及冷库及自动化设备，食材100%来源于环江本地，积极地带动本地猪、牛、鸭、糯米、香菇、小番茄等农产品的发展。</t>
  </si>
  <si>
    <t>一是国家实施“乡村振兴”战略落地之举,为持续推进乡村振兴有效衔接的新形势、新任务、新要求，帮助农村的劳动力实现就地就近就业.
一是农业产业化发展的动力引擎，未来我们的民族特色产品五香（香牛、香猪、香鸭、香糯、香菇）项目建成后，将会带动我们整个河池、环江当地的农业发展，并会有利于带动当地乡民就业，这对缓解就业压力， 扩大就业群体，增加乡民收入，及对县市名片宣传，都有积极的作用，因此本项目建设具有广泛的社会效益。
。
二是实现农产品初加工和深加工，增加产业经济价值，打造未来2年内我们的预制菜产品将覆盖全广西线下市场，同时我们将会在本地原有的农业养殖基地扩大养殖规模，例如香猪、香牛、香鸭等，使我们产品及原料更具有可控性，安全性，从而实现产品的溯源。
三是实现河池农业产业与全国市场的大对接，解决河池产业自我封闭发展的困境；
四是河池特色产品品牌化发展的必由之路。</t>
  </si>
  <si>
    <t>环江香牛庭院特色养殖加工销售与科技一体化项目</t>
  </si>
  <si>
    <t>1.培训服务：聘请专家为养殖大户、致富带头人开展饲喂技术培训服务，提高农户的养殖水平，推动散养户与现代畜牧业有机衔接。
2.引导群众对牛种进行品种改良，对香牛种牛养殖补助。
3.对香牛母牛产犊补助。
4.电商平台销售服务：利用自身销售平台为农户提供活体销售服务，采取实体+电商拓宽农户销售渠道。</t>
  </si>
  <si>
    <t>1.可以带动村民劳务积极性，增加村民劳务收入，以达到增加村民的家庭收入，特别是低收入农户，能够使100人以上掌握养殖牛产业技术，提高农户养殖香牛积极性，增加农户收入。
2.新型经营主体引领带动当地农户总数50%以上，带动脱贫户35%以上。</t>
  </si>
  <si>
    <t>十二主角食品环江毛南族自治县特色农产品应急处理中心</t>
  </si>
  <si>
    <t>乡村振兴局</t>
  </si>
  <si>
    <t>百万亩农特产品应急处理中心生产线：以砂糖橘、沃柑，桑葚，红心柚等环江鲜果资源为基础原材料，加工成品为橘子酵素，橘子醋，橘子汽水，橘果冻，陈皮等天然休闲食品。</t>
  </si>
  <si>
    <t>一是国家实施“乡村振兴”战略落地之举,为持续推进乡村振兴有效衔接的新形势、新任务、新要求，帮助农村的劳动力实现就地就近就业.
二是农业产业化发展的动力引擎，建设鲜湿米粉及干粉产业区，打造可与“柳州螺蛳粉小镇”比拟的“环江特色米粉小镇”。
三是非常时期（天灾、人灾等）对规模农产品实施特殊收储，降底大规模损失风险，建立一道保民生兜底屏障；
四是实现农产品初加工和深加工，增加产业经济价值，打造河池百万亩农特产品应急处理中心，以环江鲜果资源为基础原材料，加工成品可直接对外销售。解决环江县农产品销售问题，助推农户增收。
五是实现河池农业产业与全国市场的大对接，解决河池产业自我封闭发展的困境；
六是河池特色产品品牌化发展的必由之路。</t>
  </si>
  <si>
    <t>环江毛南族自治县五香农产品批发交易中心项目</t>
  </si>
  <si>
    <t>城市管理执法局</t>
  </si>
  <si>
    <t>建设用地面积约137亩，计划建设水果交易区、蔬菜交易区、活禽交易区、苗木交易区等4个交易区及1个农产品保鲜冷藏区和环江特色农产品原有产业项目提质增效的项目，用于品质升级、技术改造、产业升级新建标准化加工厂房、仓库、冷库（恒温库），发展农副食品加工、仓储等。</t>
  </si>
  <si>
    <t>服务企业发展，通过扶持企业发展，推动农村“三变”改革发展，提高务工收入，改善生产条件，该项目建成后，可以极大地完善我县农产品物流体系，加强我县与域外农业企业交流合作，推动我县建设成为区域性农产品物流中心，促进我县农产品市场健康稳定地发展，同时也能缓解当地农产品滞销的现状，助力我县经济社会发展。</t>
  </si>
  <si>
    <t>洛阳镇文雅村香粳特色种植示范基地项目</t>
  </si>
  <si>
    <t>通过先建后补的方式在特色水稻主产区新建水肥一体化灌溉设备一套，田间便道硬化7条2.2千米，依托稻下养鱼，田间鱼池280个，推行水稻标准化生产技术，提高水稻品质和产量，打造乡村振兴水稻高产高效示范基地1个，覆盖水稻面积400亩。</t>
  </si>
  <si>
    <t>标准化示范基地，年产值128万元以上，效益达100万元，带动36户 123人脱贫户务工就业，为洛阳镇特色产业结构调整及村集体经济提供新的发展思路和模式。</t>
  </si>
  <si>
    <t>环江大才乡桑园滴灌项目</t>
  </si>
  <si>
    <t>桑园连片面积1000亩，建设机房、自动过滤系统、无线控制系统网开关、田间控制器、水管等</t>
  </si>
  <si>
    <t>通过桑园滴灌项目建设，实现桑园科学灌溉、打药、施肥，降低投入成本，提高桑叶产量与质量，推进桑蚕产业高质量发展。</t>
  </si>
  <si>
    <t>驯乐苗族乡2023年标准化蚕房建设项目</t>
  </si>
  <si>
    <t>先建后补，新建蚕房8000个平方米、可以养蚕250张蚕，提高鲜蚕产量和质量</t>
  </si>
  <si>
    <t>项目建成后，一年产鲜蚕100吨，总产值550万元、项目实现利润带动150户种植，带动种植劳务200人、种植劳务每人每年增收1.8万元左右。</t>
  </si>
  <si>
    <t>河池市环江香牛繁育养殖基地附属设施建设项目</t>
  </si>
  <si>
    <t>耐禾村</t>
  </si>
  <si>
    <t>1.牛栏建设配套设施
2. 防疫设施；
3.地磅称重监测设施；
4.转运装载牛平台。</t>
  </si>
  <si>
    <t>计划牛常年存栏2000头以上，其中母牛常年存栏1000头以上、育肥牛1000头以上，年提供种牛350头以上，年育肥牛出栏1000头以上。产业路建成后将为周边100人以上群众提供养殖技术培训、土地流转1000亩、劳动力就近务工30人，每人年务工收入约3万元以上，保价收购周边散养户和小养殖场肉牛300头，促进我县香牛产业的稳步发展，提升我县香牛产品竞争力。</t>
  </si>
  <si>
    <t>洛阳镇江妙陆基循环水高效生态养殖项目</t>
  </si>
  <si>
    <t>以公司形式组织几个村集体经济在江口村拟建一个陆基圆池循环水养殖基地，占地15亩，建100个直径8米的圆池，总投资250万元，年产鱼30万斤以上，产值300万元，效益（利润）60万元以上，带动每个村村集体经济收入10万元以上，吸纳农民工就业25人，经济效益和社会效益显著。</t>
  </si>
  <si>
    <t>标准化示范基地，年产值300万元以上，效益达60万元，带动每个村村集体经济收入，达到10万元以上，带动25人务工就业，为洛阳镇产业结构调整及村集体经济提供新的发展思路和模式。</t>
  </si>
  <si>
    <t>东兴镇标山村鲟龙鱼养殖基地扩建工程</t>
  </si>
  <si>
    <t>东兴镇标山村</t>
  </si>
  <si>
    <t>扩建标准化鱼池10000平方米，改造引水渠道1000米</t>
  </si>
  <si>
    <t>扩大高密度鲟龙鱼养殖规模，打造高端水产产业，提高生态养殖产量及群众增收，受益群众497户1710人，其中脱贫户153户583人。</t>
  </si>
  <si>
    <t>毛南富硒稻、稻鱼、稻螺共生产业项目</t>
  </si>
  <si>
    <t>建设内容包含：打造2000亩以上富硒米，稻花鱼、稻田螺养殖100亩，对稻苗、鱼苗、螺统一品种、统一种养殖技术扶持、统一销售，修建排洪渠道800米；田坎加固宽15至20公分，高30至40公分，每1亩开挖1个鱼坑长1米宽1米；建设农特产品电商展销中心等。</t>
  </si>
  <si>
    <t>1.通过政府引导，农业部门技术指导，在下南社区、波川村、中南村、仪凤村等4个村打造2000亩以上富硒米示范带，种植两季，力争富硒米年产量达1600吨以上，产值可达480万元以上，预计带动281户群众，扩宽少数民族群众增收渠道。2.通过种养殖为一体发展产业，养100亩稻鱼及稻螺，可产值1万斤鱼，5万斤螺，力争年产值达45万元左右，进一步促进群众增收。3.通过建设农特产品电商展销中心，为群众搭建销售平台、渠道，解决销售难题，提振群众发展农业信心。</t>
  </si>
  <si>
    <t>明伦镇吉祥村鑫发食用菌种植合作社项目</t>
  </si>
  <si>
    <t>明伦镇吉祥村</t>
  </si>
  <si>
    <t>新建：建设一座200㎡的烤房，一个200m³的蓄水池，一个发酵室、购买水管1000米，等附属设施。</t>
  </si>
  <si>
    <t>项目建成后可拓展食用菌的类别，提升市场竞争力，预计增加就业岗位20个，带动周边群众就近务工。</t>
  </si>
  <si>
    <t>驯乐苗族乡（必横）香糯稻花鱼生态种养殖示范基地建设项目</t>
  </si>
  <si>
    <t>环江县民宗局</t>
  </si>
  <si>
    <t>驯乐乡</t>
  </si>
  <si>
    <t>新建农田灌溉渠道4公里、产业用房1栋约280平方米（包括农产品加工、手工艺加工、仓储和其他配套设施）、产业路3 公里、晒谷场3个（可作为观光景观台）、晒谷廊1个、粮仓5个、田坎修复等。</t>
  </si>
  <si>
    <t>围绕当地特色产业优势，发展种殖香糯优质水稻约200亩，养殖稻花鱼约20亩，年预计产值香糯5万公斤100万元、稻花鱼0.2万公斤6万元，项目实施后将带动当地群众经济增产增收，助力乡村振兴较好发展，受益总户数45户191人，其中脱贫38户158人。带动长北村、山岗村、镇北村、康宁村等村屯，受益户约2142户8421人。</t>
  </si>
  <si>
    <t>思恩镇福龙桑蚕一体化基地建设项目</t>
  </si>
  <si>
    <t>水肥一体化100亩，高位水池50立方，深水井一座，线路配道400米，标准化蚕房两个600平方，工具房、住房、桑叶存放房150平方。水肥一体化100＊2000，高位水池配道20万，线路400＊500，建筑配道750＊2000。</t>
  </si>
  <si>
    <t>项目建好后，实现自动化灌溉和施肥，节省人工成本，提高生产效率，带动产业高质量发展，年产值达380万元，受益总户数150户162人，其中脱贫75户302人。</t>
  </si>
  <si>
    <t>东兴镇加兴村同等屯陆基养鱼项目</t>
  </si>
  <si>
    <t>东兴镇加兴村同等屯</t>
  </si>
  <si>
    <t>新建50个直径8米鱼池、遮阳钢棚5500平方米、给排水系统、配电房，蓄水池200平方米等。</t>
  </si>
  <si>
    <t>围绕当地特色产业优势，发展陆地养鱼产业，年预计产值陆鱼25万公斤450万元项目实施后将带动群众发展致富，增加经济收入。受益55户202人，其中脱贫户10户38人，可辐射带动周边群众约630户2520人。</t>
  </si>
  <si>
    <t>东兴镇东兴社区拉打屯优质稻、桑蚕产业基地配套设施工程</t>
  </si>
  <si>
    <t>东兴镇东兴社区拉打屯</t>
  </si>
  <si>
    <t>新建道路硬化3.4公里，路基宽3.5米，路面宽3米，砼厚0.20米、错车道、涵洞等。</t>
  </si>
  <si>
    <t>围绕当地优质稻、桑蚕产业优势，助力乡村振兴较好发展，项目建设后，将有效改善群众农业生产条件，降低农产品运输成本，提高群众经济增产增收。受益总户数350户1500人，其中脱贫户51 户212人，基地种植水稻约100亩、桑叶约300亩。</t>
  </si>
  <si>
    <t>环江思恩镇民族特色手工制品加工建设项目（“好日子”民俗特色商旅小镇）</t>
  </si>
  <si>
    <t>实施乡村旅游项目，支持农产品、特色手工制品品牌打造。农产品集散中心生产车间：农产品生产流水线建设、原料车间、生产车间、仓储车间等建设及设备采购。民族手工制品小作坊特色街（传承人特色街）：特色手工艺作坊模范点建设，配套傩面、花竹帽和刺绣等。</t>
  </si>
  <si>
    <t>1.带动村集体收益；
2.带动农产品销售，解决农产品销售难题，年产值达1000万以上；
3.带动就业500户1000人以上，其中脱贫户100户450人以上。
4.保护与促进当地特色产业发展
5.带动更多传承人把独具特色文化的手工艺品产业弘扬壮大</t>
  </si>
  <si>
    <t>水源镇美丽村屯含香村香水柠檬基地项目工程</t>
  </si>
  <si>
    <t>水源镇美丽村屯含香村</t>
  </si>
  <si>
    <t>基地内滴灌管网建设。</t>
  </si>
  <si>
    <t>广东香水柠檬品质优、产量高，是一项效益可观的新兴产业，市场远景优良，打造400多亩香水柠檬种植示范基地，建成后可以带动60人以上脱贫户务工就业。</t>
  </si>
  <si>
    <t>环江县大安乡金桥村水果高产高效示范基地先建后补项目</t>
  </si>
  <si>
    <t>大安乡金桥村</t>
  </si>
  <si>
    <t>通过先建后补，方式在水果主产区新建水肥一体化灌溉设备一套，推行水果标准化生产技术，提高水果品质和产量，打造乡村振兴水果高产高效示范基地1个，覆盖水果面积400亩。</t>
  </si>
  <si>
    <t>项目建成后，年产魔芋原料300吨；年产油桃300吨；年产秋蜜桃200吨，总产值480万元，项目实现利润120万元。带动农户种植魔芋8户，带动秋蜜桃种植8户，油桃种植16户，劳务30人年6000个工日以上，种植户每户收人4万以上。</t>
  </si>
  <si>
    <t>东兴镇加兴村同等屯（关公山）农文旅项目升级改造工程</t>
  </si>
  <si>
    <t>新建：“”水渠升级改造2000米，鱼塘升级改造30亩，农家庭院生态宜居建设升级改造</t>
  </si>
  <si>
    <t>打造关公山特色旅游小镇，古渠文化景观，乡村民宿，休闲观光垂钓，生态农产品、农耕体验，打造乡村旅游4Ａ景区。受益群众55户202人，其中脱贫户10户38人。</t>
  </si>
  <si>
    <t>思恩镇陈双村龙江屯民族特色手工制品建设基地项目</t>
  </si>
  <si>
    <t>思恩镇陈双村龙江屯</t>
  </si>
  <si>
    <t>实施乡村旅游项目，支持农产品、特色手工制品品牌打造。非遗文化传承及民俗文化体验项目（民俗、民族旅拍工作室、非遗生活体验、民族服饰文化庭院经济发展传统技艺、传统工艺手工坊、画坊）建设等配套设施</t>
  </si>
  <si>
    <t>为进一步加强非遗文化的传承和保护，促进非遗文旅产业发展，达到补短板促发展实现联农带农益农目标。受益72户290人以上，其中脱贫户9户30人。</t>
  </si>
  <si>
    <t>龙岩乡良兴村雅山屯香牛养殖合作社肉牛建设项目</t>
  </si>
  <si>
    <t>龙岩乡良兴村雅山屯</t>
  </si>
  <si>
    <t>建设：牛栏800平方米；草料加工厂房100平方米；仓库用房50平方米；管理用房、卫生间50平方米；化粪池50立方米；干粪池50平方米；割草机和粉碎机各1套</t>
  </si>
  <si>
    <t>项目建成后，预计年出栏肉牛100头，繁殖母牛30头，年产值150万以上。受益户数18户73人，其中脱贫户12户50人，人均年增收250元以上。</t>
  </si>
  <si>
    <t>川山镇五圩村五圩生态农业养殖专业合作社基础设施建设项目</t>
  </si>
  <si>
    <t>川山镇五圩村</t>
  </si>
  <si>
    <t>新建饮水池1个，改造现有栏舍1500平米和新建栏舍500平米。</t>
  </si>
  <si>
    <t>通过帮扶础设施建设，改善养殖环境，提高养殖效率，延伸产业链，推动产业健康持续发展。</t>
  </si>
  <si>
    <t>川山镇乐衣村香水柠檬水肥一体化先建后补项目</t>
  </si>
  <si>
    <t>川山镇乐衣村</t>
  </si>
  <si>
    <t>通过先建后补的方式在主产区新建水肥一体化灌溉设备一套，覆盖水果面积80亩。</t>
  </si>
  <si>
    <t>通过项目实施，打造水肥智能化、种植标准化、品质优良、产量稳定的水果高产高效示范基地。并以示范基地为阵地大力开展水果产业科技培训,带动全镇水果产业的高质量发展。</t>
  </si>
  <si>
    <t>大安乡环界柑橘高产高效示范基地先建后补项目</t>
  </si>
  <si>
    <t>通过先建后补的方式在水果主产区新建水肥一体化灌溉设备一套，推行水果标准化生产技术，提高水果品质和产量，打造乡村振兴水果高产高效示范基地1个，覆盖水果面积200亩。</t>
  </si>
  <si>
    <t>示范基地提升设施设备水平。打造水肥智能化、种植标准化、品质优良、产量稳定的水果高产高效示范基地。并以示范基地为阵地大力开展水果产业科技培训,带动全县水果产业的高质量发展。带动脱贫户5户18人，人均年增收250元以上。</t>
  </si>
  <si>
    <t>大安乡才平柑橘高产高效示范基地先建后补项目</t>
  </si>
  <si>
    <t>东兴镇香牛产业高质量发展项目</t>
  </si>
  <si>
    <t xml:space="preserve">项目包含推进标准化规模养殖，标准养殖栏舍及生活生产、粪污处理；建立良种繁育体系（母牛产犊补助、良种种牛牛引进补助等）以及金融信贷支撑技术培训等                </t>
  </si>
  <si>
    <t>通过加快养殖结构调整，强化技术支撑，大力发展适度规模养殖，注重将环江香牛产业向规模化、标准化、品牌化和绿色化方向发展，为乡村振兴提供产业保障，实现产业联农带农富农效果。</t>
  </si>
  <si>
    <t>龙岩乡高山百年老油茶加工项目</t>
  </si>
  <si>
    <t>龙岩乡村级集体经济在安山村建高山百年老油茶加工基地，占地26亩。建设内容（扩建）：原料筛选场、茶籽原料房、茶籽烘干房、榨油加工房、原油储存房、传统榨油体验坊及等烘干机、及炼油加工等设备，采取“现代+古法”相结合加工方式，提质增效，带动全乡和辐射周边地方油茶产业发展壮大。</t>
  </si>
  <si>
    <t>覆盖全乡2.5万亩油茶加工提炼，年产值100万，效益（利润）50万元以上，带动每个村村集体经济收入，达到5万元以上，带动40人以上务工就业，为龙岩乡产业结构调整及村集体经济提供新的发展思路和模式</t>
  </si>
  <si>
    <t>环江县洛阳镇古昌村昌盛酒坊</t>
  </si>
  <si>
    <t>洛阳镇古昌村</t>
  </si>
  <si>
    <t>建设标准化示范小酒坊，修缮闲置的乐昌小学600平米作为酒坊厂房，购买设施设备，利用酒糟腌制酸菜，配套建设农田机耕路硬化1.5公里，水渠约1公里。</t>
  </si>
  <si>
    <t>打造标准酒坊，酒坊通过收购全村大米、玉米、红薯、蔬菜等，带动全村群众；在农田种植大米及禾花鱼养殖，酒糟喂养禾花鱼，带动福昌、上乐、安乐屯87户316人，其中脱贫户60户201人。以示范基地为阵地，酒坊、养殖场、高标准农田联合运营，形成链接发展，相辅相成。带动全村1091户3659人，其中脱贫户432户1711人。</t>
  </si>
  <si>
    <t>洛阳镇永权村地脉屯立体综合种养基地项目</t>
  </si>
  <si>
    <t>洛阳镇永权村</t>
  </si>
  <si>
    <t>在洛阳镇永权村地脉屯利用水库通过养鱼，种植水稻、荷花、火龙果，养殖鸡、鸭、鹅、牛等，周围种植柑橘等植物，涉及土地面积200亩。</t>
  </si>
  <si>
    <t>标准化示范基地，通过养鱼，种植水稻、荷花、火龙果、柑橘等，实现年产值50万元以上，效益达20万元，带动周边村屯集体经济收入，达到7万元以上，带动20人务工就业，为洛阳镇产业结构调整及村集体经济提供新的发展思路和模式。受益农户108户336人，其中脱贫户22户80人。</t>
  </si>
  <si>
    <t>洛阳镇香牛产业高质量发展项目</t>
  </si>
  <si>
    <t>1.新建、扩建或改造的牛舍采用先建后补的方式进行，其中新（扩、改）建牛栏舍2000㎡×200元=400000元。
2.补助采用经营主体先养后补方式进行，其中指定的品种牛犊30头×1000元=30000元，非指定的品种牛犊250头×500元=125000元。
3.补助采用经营主体先买后补的方式进行，其中购买并养殖良种母牛40头、良种公牛4头，投资母牛50×2000=100000元，公牛4×5000元=20000元。</t>
  </si>
  <si>
    <t>通过环江香牛养殖基础设施建设，改善养殖环境，提高养殖效率，全面推动产业健康可持续发展。在洛阳镇范围内通过养殖主体或示范户先建后补的方式新（扩、改）建环江香牛栏舍及配套设施等基础设施2000㎡，年将新增环江香牛110头，产值约90万元;环江香牛牛犊补助按品种改良执行差异化补助，即自冶县人民政府指定的品种每头牛犊补助1000元，非指定的品种每头牛犊补助500元;年产良种香牛40头，产值约40万元。
同时通过劳动就业、贷牛还牛可带动周边农户40户130人，其中脱贫户、监测户15户45人。为此将带动为乡村振兴提供产业保障，实现产业联农带农富农效果。</t>
  </si>
  <si>
    <t>洛阳镇永权村才腊屯立体综合种养基地项目</t>
  </si>
  <si>
    <r>
      <rPr>
        <sz val="11"/>
        <color theme="1"/>
        <rFont val="仿宋_GB2312"/>
        <charset val="134"/>
      </rPr>
      <t>1.新建、扩建或改造的牛舍采用先建后补的方式进行，其中新（扩、改）建牛栏舍2000</t>
    </r>
    <r>
      <rPr>
        <sz val="11"/>
        <color theme="1"/>
        <rFont val="宋体"/>
        <charset val="134"/>
      </rPr>
      <t>㎡</t>
    </r>
    <r>
      <rPr>
        <sz val="11"/>
        <color theme="1"/>
        <rFont val="仿宋_GB2312"/>
        <charset val="134"/>
      </rPr>
      <t>×200元=400000元。
2.补助采用经营主体先养后补方式进行，其中指定的品种牛犊30头×1000元=30000元，非指定的品种牛犊250头×500元=125000元。
3.补助采用经营主体先买后补的方式进行，其中购买并养殖良种母牛40头、良种公牛4头，投资母牛50×2000=100000元，公牛4×5000元=20000元。</t>
    </r>
  </si>
  <si>
    <r>
      <rPr>
        <sz val="11"/>
        <color theme="1"/>
        <rFont val="仿宋_GB2312"/>
        <charset val="134"/>
      </rPr>
      <t>通过环江香牛养殖基础设施建设，改善养殖环境，提高养殖效率，全面推动产业健康可持续发展。在洛阳镇范围内通过养殖主体或示范户先建后补的方式新（扩、改）建环江香牛栏舍及配套设施等基础设施2000</t>
    </r>
    <r>
      <rPr>
        <sz val="11"/>
        <color theme="1"/>
        <rFont val="宋体"/>
        <charset val="134"/>
      </rPr>
      <t>㎡</t>
    </r>
    <r>
      <rPr>
        <sz val="11"/>
        <color theme="1"/>
        <rFont val="仿宋_GB2312"/>
        <charset val="134"/>
      </rPr>
      <t>，年将新增环江香牛110头，产值约90万元;环江香牛牛犊补助按品种改良执行差异化补助，即自冶县人民政府指定的品种每头牛犊补助1000元，非指定的品种每头牛犊补助500元;年产良种香牛40头，产值约40万元。
同时通过劳动就业、贷牛还牛可带动周边农户40户130人，其中脱贫户、监测户15户45人。为此将带动为乡村振兴提供产业保障，实现产业联农带农富农效果。</t>
    </r>
  </si>
  <si>
    <t>环江思恩镇西南村柑桔高产高效示范基地项目</t>
  </si>
  <si>
    <t>思恩镇西南村</t>
  </si>
  <si>
    <t>通过先建后补的方式在水果主产区新建水肥一体化灌溉设备一套，改善配套基础设施等，推行水果标准化生产技术，提高水果品质和产量，打造乡村振兴水果高产高效示范基地1个，覆盖水果面积约300亩。</t>
  </si>
  <si>
    <t>通过项目实施，促进地方持续发展特色优势产业，不断提高产业发展水平。带动农户200户800人，其中脱贫户、监测户50户180人。</t>
  </si>
  <si>
    <t>长美乡内同村甘花屯环江天富农副产品购销有限责任公司桑蚕高质量建设基地</t>
  </si>
  <si>
    <t>长美乡内同村甘花屯</t>
  </si>
  <si>
    <t>一、长美乡内同村甘花屯环江天富农副产品购销有限责任公司桑蚕基地水肥一体化
1.600亩桑园水肥一体化灌慨；2.动力过滤设备设施15万元；3.输水管网27万元；4.大水池2个20万元；5.塑料水箱6个3万元；6.水利工程16万元。总投资81万元。（以正式设计预算为准）。 二、长美乡内同村甘花屯环江天富农副产品购销有限责任公司养蚕设备设施提升改造购买智能数控喂蚕机10台及配套轨道安装118万元；2.购买空气消杀系统设备10台6万元。总投资124万元。</t>
  </si>
  <si>
    <t xml:space="preserve">一、桑蚕基地水肥一体化     
1.提高600亩桑园桑叶质量，桑叶产量提高20%以上。2.安排就业人员30人，其中脱贫户5人。3.带动示范作用，带动周边养蚕户500户提质改造桑园管护。               
二、养蚕设备设施提升改造   
1.智能数控喂蚕，省力、提高生产效率。喂叶速度15-20平方米/台.分钟。2.优化饲养环境，提高养蚕成功率。3.实现养蚕收入300万元；4.安排就业50人，脱贫户占10%以上。示范带动周边养蚕户500户。  </t>
  </si>
  <si>
    <t>水源镇三美村蚕茧收购合作社</t>
  </si>
  <si>
    <t>三美村四圩屯</t>
  </si>
  <si>
    <r>
      <rPr>
        <sz val="11"/>
        <color theme="1"/>
        <rFont val="宋体"/>
        <charset val="134"/>
        <scheme val="minor"/>
      </rPr>
      <t>建设烘烤茧房150</t>
    </r>
    <r>
      <rPr>
        <sz val="11"/>
        <color theme="1"/>
        <rFont val="SimSun"/>
        <charset val="134"/>
      </rPr>
      <t>㎡，场地地面硬化1000</t>
    </r>
    <r>
      <rPr>
        <sz val="11"/>
        <color theme="1"/>
        <rFont val="宋体"/>
        <charset val="134"/>
        <scheme val="minor"/>
      </rPr>
      <t>㎡，钢棚仓库1000㎡，水电安装及照明等设施，计量设备、办公设备、货架、打包麻袋、搬运推车等必备物品</t>
    </r>
  </si>
  <si>
    <t>年计划收购鲜茧15万斤，烘烤干茧8吨，预计年收益30万元</t>
  </si>
  <si>
    <t>大才乡2023年新建标准化蚕房项目</t>
  </si>
  <si>
    <t>20230101</t>
  </si>
  <si>
    <t>通过先建后补方式新建标准化蚕房200座，面积24000㎡，配套轨道、自动上簇机械、抽风机排气扇等设施。</t>
  </si>
  <si>
    <t>通过改善养殖条件，实现人蚕分居，提高养蚕的成功率，扩大养殖规模，助力蚕农增产增收，发挥养殖示范作用。</t>
  </si>
  <si>
    <t>才平吉山养蚕合作社标准化蚕房建设项目</t>
  </si>
  <si>
    <t>通过先建后补，合作社社员新建标准化蚕房32个4075平米，分别为：覃海洲80平米，覃生富150平米，覃祖庆120平米，覃孟二200平米覃孟先90平米，覃长飞80平米，覃永哩80平米，覃泽劝200平米，覃建芳350平米，覃建芒200平米，覃东才120平米，覃日用100平米，覃建硬80平米，覃大备100平米，黄立强150平米，覃荣亨80平米，李日盈90平米，覃崇志85平米，覃壮所200平米，覃国硬200平米，覃金财80平米，何美兰100平米，覃华贰150平米，覃师略80平米覃政80平米，甘佩问130平米，覃田七80平米，覃忠社150平米，覃善体80平米，蒙运床100平米，覃举荡200平米，蒙美给90平米；新建的蚕房均配套建设轨道以及自动上簇机械设备。</t>
  </si>
  <si>
    <t>1、新建标准化蚕房后，合作社年每年可养蚕达12批次，蚕茧产量40吨左右，产值200万元左右；2、规模扩大后，通过劳务就业、技术指导等手段预计可带动10户脱贫户、监测户增产增收；3、通过建设标准化蚕房可以提高鲜茧产量、质量，提高经济效益，发挥合作社的示范带动作用，引导群众扩大桑蚕规模。</t>
  </si>
  <si>
    <t>环江科索种养专业合作社桑蚕高质量发展建设项目</t>
  </si>
  <si>
    <t>新建小蚕共育室一个350平米。标准化小蚕共育室建设用地平整，小蚕共育室需配备建设水帘空调、温度调控（锅炉加热设备）设备。通过先建后补项目新增优质桑园35亩左右，按照要求引进优良杂交桑和嫁接桑品种，并按照株行距1.0—1.8米×株距0.3—0.6米进行种植，便于深耕犁晒，桑地要开深沟排水。</t>
  </si>
  <si>
    <t>1、预计一年可以养14批蚕，每批400张左右，年产值160万左右。2、规模扩大后，通过劳务就业、技术指导等手段预计可带动30户群众增产增收，其中脱贫户、监测户10户；3、通过建设标准化小蚕共育室，可以提高小蚕产量、质量，提高经济效益，发挥合作社的示范带动作用，引导群众扩大桑蚕规模。</t>
  </si>
  <si>
    <t>环江牧蓝湖养殖专业合作社香牛高质量发展项目</t>
  </si>
  <si>
    <t>项目包含推进标准化规模养殖，标准养殖栏舍及生活生产、粪污处理；建立良种繁育体系（母牛产犊补助、良种种牛牛引进补助等）以及金融信贷支撑技术培训等</t>
  </si>
  <si>
    <t>环江大安春研小蚕共育室标准化蚕房建设项目</t>
  </si>
  <si>
    <t>1、通过先建后补建设一个标准化蚕房2000㎡，实施配套的消毒池、储桑池，安装40个水帘空调、抽风机排气扇50个，配备轨道、自动上簇架40套。2、标准化蚕房建设用地平整，蚕房建200平米，实施配套养蚕架、上蔟架2套、水帘空调2个，排风扇5个。</t>
  </si>
  <si>
    <t>1、两个标准化蚕房建成后，预计一年可以养12批蚕，每批34张左右，年产值255万左右。2、规模扩大后，通过劳务就业、技术指导等手段预计可带动50户群众增产增收，其中脱贫户、监测户19户；3、通过建设标准化蚕房，可以提高养蚕产量、质量，提高经济效益，发挥合作社的示范带动作用，引导群众扩大桑蚕规模。</t>
  </si>
  <si>
    <t>大安乡环江春梅桑蚕养殖农民专业合作社标准化蚕房建设项目</t>
  </si>
  <si>
    <t>通过先建后补新建1个500平米标准化蚕房，标准化蚕房建设用地平整，新增温度调节设备、排气扇50个左右、控制设备等设施。</t>
  </si>
  <si>
    <t>通过共育改造和安装新设备，提高小蚕质量，为全县蚕农提供优质小蚕，提高养蚕成功率。</t>
  </si>
  <si>
    <t>大才乡2023年香牛产业高质量发展项目</t>
  </si>
  <si>
    <t>1.牛栏建设及配套设施，新建栏舍面积2500㎡，改造栏舍面积600㎡。
2.对经营主体采取先养后补方式补助牛犊养殖。
3.通过贴息补助鼓励种养大户贷款购买优良品种香牛进行养殖。</t>
  </si>
  <si>
    <t>通过打造建设标准牛栏，促进科学喂养，并以贷款贴息、奖励牛犊的方式，激发群众养殖积极性，实现规模化养殖，带动周边群众养殖香牛的积极性，带动脱贫户就近务工，实现增收，有力推进香牛产业高质量发展。</t>
  </si>
  <si>
    <t>环江北平桑蚕种养专业合作社标准化蚕房建设项目</t>
  </si>
  <si>
    <t>通过先建后补，新建标准化蚕房7个660平米，分别为莫雨露新建120平米，玉小哥120平米，玉锦怀130平米，韦练兵80平米，冯俊防80平米标准化蚕房建设用地平整，新建的蚕房均配套建设轨道以及自动上簇机械设备。</t>
  </si>
  <si>
    <t>1、新建标准化蚕房后，合作社年每年可养蚕达12批次，蚕茧产量9吨左右，产值48万元左右；2、规模扩大后，通过劳务就业、技术指导等手段预计可带动16户脱贫户、监测户增产增收；3、通过建设标准化蚕房可以提高鲜茧产量、质量，提高经济效益，发挥合作社的示范带动作用，引导群众扩大桑蚕规模。</t>
  </si>
  <si>
    <t>思恩镇安良村塘兵屯磨茹种植基地先建后补扩建项目</t>
  </si>
  <si>
    <t>思恩镇安良村</t>
  </si>
  <si>
    <t>配套一体化喷雾、小冷库、接种室、物料房、粉碎机、拌料机、装袋机、超净工作台、3个蔬菜大棚等</t>
  </si>
  <si>
    <t>项目建成后，预计提供就业岗位10个，年人均增收3500元；带动群众发展增收，受益农户36户131人，其中脱贫户、监测户2户6人。</t>
  </si>
  <si>
    <t>长美乡板同屯水果高产高效示范基地建设项目（先建后补）</t>
  </si>
  <si>
    <t>内同村</t>
  </si>
  <si>
    <r>
      <rPr>
        <sz val="11"/>
        <color theme="1"/>
        <rFont val="宋体"/>
        <charset val="134"/>
      </rPr>
      <t>通过先建后补的方式，在水果主产新区新建水肥一体化灌溉设备一套，推行水果标准化生产技术，提高水果品质和产量，覆盖水果（砂糖橘）面积</t>
    </r>
    <r>
      <rPr>
        <b/>
        <sz val="11"/>
        <color theme="1"/>
        <rFont val="宋体"/>
        <charset val="134"/>
      </rPr>
      <t>328</t>
    </r>
    <r>
      <rPr>
        <sz val="11"/>
        <color theme="1"/>
        <rFont val="宋体"/>
        <charset val="134"/>
      </rPr>
      <t>亩。</t>
    </r>
  </si>
  <si>
    <r>
      <rPr>
        <sz val="11"/>
        <color theme="1"/>
        <rFont val="宋体"/>
        <charset val="134"/>
      </rPr>
      <t>1.通过实施水肥一体化，推进水果标准化生产技术，提高水果品质和产量，基地预计年产量约</t>
    </r>
    <r>
      <rPr>
        <b/>
        <sz val="11"/>
        <color theme="1"/>
        <rFont val="宋体"/>
        <charset val="134"/>
      </rPr>
      <t>500</t>
    </r>
    <r>
      <rPr>
        <sz val="11"/>
        <color theme="1"/>
        <rFont val="宋体"/>
        <charset val="134"/>
      </rPr>
      <t>吨，产值约</t>
    </r>
    <r>
      <rPr>
        <b/>
        <sz val="11"/>
        <color theme="1"/>
        <rFont val="宋体"/>
        <charset val="134"/>
      </rPr>
      <t>150</t>
    </r>
    <r>
      <rPr>
        <sz val="11"/>
        <color theme="1"/>
        <rFont val="宋体"/>
        <charset val="134"/>
      </rPr>
      <t>万元。
2.带动群众就业</t>
    </r>
    <r>
      <rPr>
        <b/>
        <sz val="11"/>
        <color theme="1"/>
        <rFont val="宋体"/>
        <charset val="134"/>
      </rPr>
      <t>80</t>
    </r>
    <r>
      <rPr>
        <sz val="11"/>
        <color theme="1"/>
        <rFont val="宋体"/>
        <charset val="134"/>
      </rPr>
      <t>人以上,受益群众</t>
    </r>
    <r>
      <rPr>
        <b/>
        <sz val="11"/>
        <color theme="1"/>
        <rFont val="宋体"/>
        <charset val="134"/>
      </rPr>
      <t>20</t>
    </r>
    <r>
      <rPr>
        <sz val="11"/>
        <color theme="1"/>
        <rFont val="宋体"/>
        <charset val="134"/>
      </rPr>
      <t>户</t>
    </r>
    <r>
      <rPr>
        <b/>
        <sz val="11"/>
        <color theme="1"/>
        <rFont val="宋体"/>
        <charset val="134"/>
      </rPr>
      <t>100</t>
    </r>
    <r>
      <rPr>
        <sz val="11"/>
        <color theme="1"/>
        <rFont val="宋体"/>
        <charset val="134"/>
      </rPr>
      <t>人，其中脱贫户</t>
    </r>
    <r>
      <rPr>
        <b/>
        <sz val="11"/>
        <color theme="1"/>
        <rFont val="宋体"/>
        <charset val="134"/>
      </rPr>
      <t>10</t>
    </r>
    <r>
      <rPr>
        <sz val="11"/>
        <color theme="1"/>
        <rFont val="宋体"/>
        <charset val="134"/>
      </rPr>
      <t>户</t>
    </r>
    <r>
      <rPr>
        <b/>
        <sz val="11"/>
        <color theme="1"/>
        <rFont val="宋体"/>
        <charset val="134"/>
      </rPr>
      <t>55</t>
    </r>
    <r>
      <rPr>
        <sz val="11"/>
        <color theme="1"/>
        <rFont val="宋体"/>
        <charset val="134"/>
      </rPr>
      <t>人。</t>
    </r>
  </si>
  <si>
    <t>长美乡爱洞村水果高产高效示范基地建设项目</t>
  </si>
  <si>
    <t>爱洞村</t>
  </si>
  <si>
    <t>建设产业硬化路1.5公里，宽3.5m，厚0.2m，已有路基。</t>
  </si>
  <si>
    <t>1、通过改善基地基础设施建设，促进产业高效发展，增加群众收入，基地种植砂糖橘60亩，青龙柑20亩，年产量共约200吨，产值约100万元。
2、水果基地，受益群众18户、70人，其中脱贫人口10户、20人。</t>
  </si>
  <si>
    <t>长美乡八福村股份经济合作社青梅基地水肥一体化项目</t>
  </si>
  <si>
    <t>八福村</t>
  </si>
  <si>
    <t>以八福村股份经济经济合作社牵头，建设500亩青梅基地水肥一体化灌慨，配套动力过滤设备设施、输水管网、大水池、塑料水箱。</t>
  </si>
  <si>
    <t>1.通过水肥一体化改善青梅长势，促进青梅产量提高，预计2025年基地亩产青梅750斤，产值约37万元。
2.带动群众就业15人以上。3.发挥引领示范作用，带动周边群众发展青梅产业，壮大全乡青梅经济。受益群众35户126人，其中脱贫户7户23人。</t>
  </si>
  <si>
    <t>下南乡香牛养殖青储饲料加工项目</t>
  </si>
  <si>
    <t xml:space="preserve">1.结合当地实际，建设饲料加工点。配套养殖体验区、消毒池、发酵室、干粪池、化粪池等设施
2.通过收购、加工群众种植的全饲玉米杆、甘蔗杆、桑叶杆、油菜杆、牧草等，为下南乡范围内养殖40头以上香牛的合作社提供喂养饲料，让植物秸秆能够得到充分利用，变废为宝，增加群众收入。
</t>
  </si>
  <si>
    <t xml:space="preserve"> 通过建设饲草加工点，促进当地“草畜配套”科学发展，保证饲草料量足、质优、安全，调整产业结构调整，延长产业链，拓宽农民收入渠道。提高群众满意度。</t>
  </si>
  <si>
    <t>龙岩乡林产品交易市场项目</t>
  </si>
  <si>
    <t>龙岩社区</t>
  </si>
  <si>
    <t>用地面积26亩，建设市场钢棚主体6000㎡，约180万。信息中心530㎡约85万。地板硬化及平整约200万。路网、配电、消防器材及相关配套设施。</t>
  </si>
  <si>
    <t>解决全乡21万亩杉木、11万亩桉树等林产品交易运输成本高问题，满足年采伐量5万/立方米的需求,为群众提供林产品交易便利条件,增加群众收入,约2860户9500人受益</t>
  </si>
  <si>
    <t>三</t>
  </si>
  <si>
    <t>大安乡老可爱土祥屯至肯坡屯产业路</t>
  </si>
  <si>
    <t>土祥屯至肯坡屯产业路约6公里，路基宽4.5米，路面宽3.5米，砼厚0.19米、错车道、涵洞等</t>
  </si>
  <si>
    <t>硬化土祥屯至肯坡屯产业路6公里,改善肯俄、下荒、长洞、美三、坡日、可朴、肯坡、机洞、坤洞等9个自然屯的农业生产条件，带动107户307人，其中脱贫户5户11人产业发展，降低农产品运输成本。解决老可爱700多亩耕地生产作业道路，基地种植桑树280亩亩，玉米240亩 ，中草药50亩，油茶80亩，桉树260亩，牛240头，猪95头，羊120头，鸡鸭2400羽.</t>
  </si>
  <si>
    <t>龙岩乡达科村拉朗屯至沙黑杉木产业新建砂石路项目工程</t>
  </si>
  <si>
    <t>新建产业砂石路5.5公里，路基宽5.0米，路面宽4.0米。</t>
  </si>
  <si>
    <t>项目建成后,有效改善生产作业条件，增加村民收入，还能增加村民劳务收放，特别是低收入农户，带动356户1268人，其中脱贫户178户567人</t>
  </si>
  <si>
    <t>龙岩乡达科村英对坳至李家杉木产业道路硬化项目工程</t>
  </si>
  <si>
    <t>硬化产业道路3.2公里，路基宽4.5米，路面宽3.5米，砼厚0.19米。</t>
  </si>
  <si>
    <t>项目建成后，有效改善生产作业条件，还能增加村民劳务收放，特别是低收入农户，受益总户数41户142人，其中贫困户40户139人。</t>
  </si>
  <si>
    <t>四</t>
  </si>
  <si>
    <t>2023年第一批小额信贷贴息</t>
  </si>
  <si>
    <t>环江毛南族自治县</t>
  </si>
  <si>
    <t>用于支付脱贫户、三类对象监测户等发展产业小额扶贫信贷贴息</t>
  </si>
  <si>
    <t>解决脱贫户、三类对象监测户农业发展资金不足问题，满足脱贫户、三类对象监测户再生产拓展资金需求渠道，保证产业稳定发展等，用于支持脱贫户、三类对象监测户等小额扶贫信贷贴息，促进产业发展，实现稳定增收</t>
  </si>
  <si>
    <t>2023年第二批小额信贷贴息</t>
  </si>
  <si>
    <t>五</t>
  </si>
  <si>
    <t>川山镇文江村文江移民安置点扶贫车间工程（易安后扶）</t>
  </si>
  <si>
    <t>川山镇文江村文江移民安置点</t>
  </si>
  <si>
    <t>新建设扶贫车间厂房、仓库等约1200平方米</t>
  </si>
  <si>
    <t xml:space="preserve">通过创建扶贫车间，促进创业就业，解决文江村以及周边木论社区、下久村、下干村、塘万村、乐衣村等闲散劳动力就业务工问题，月收入在2000元左右，巩固脱贫攻坚成果。受益群众2000户8500人，其中脱贫户1262户4753人。
</t>
  </si>
  <si>
    <t>2</t>
  </si>
  <si>
    <t>城西街道易地扶贫搬迁后续扶持小菜园建设项目</t>
  </si>
  <si>
    <t>毛南家园社区</t>
  </si>
  <si>
    <t>1、200亩田地平整，坡改梯；2、新建排洪渠道600米；3、建1个300立方米蓄水池，10个30立方米地头水柜，水管2000米，4、抽水管理房1个。</t>
  </si>
  <si>
    <t>项目建好后，有效解决毛南家园社区群众生产生活问题，带动群众发展增收，直接受益脱贫户1800户，人口3000多人。</t>
  </si>
  <si>
    <t>附表1-2</t>
  </si>
  <si>
    <t>农村基础设施建设项目计划表</t>
  </si>
  <si>
    <t>水源镇水源社区才王屯漫水桥项目工程</t>
  </si>
  <si>
    <t>发改局</t>
  </si>
  <si>
    <t>水源社区才王屯</t>
  </si>
  <si>
    <t>建设漫水桥长8米，桥面宽5米。</t>
  </si>
  <si>
    <t>建设漫水桥长8米，解决当地群众生产生活条件，促进才王屯产业发展需求，受益群众27户、94人，其中脱贫人口5户、12人。</t>
  </si>
  <si>
    <t>第一批</t>
  </si>
  <si>
    <t>明伦镇百祥村青峨屯后才产业道路硬化工程（1期）</t>
  </si>
  <si>
    <t>明伦镇百祥村青峨屯</t>
  </si>
  <si>
    <t>产业道路硬化1.64公里，提升村屯间通行能力，改善农业生产条件。解决耕地150亩、林地300亩基地生产作业道路</t>
  </si>
  <si>
    <t>产业道路硬化1.64公里，提升村屯间通行能力，改善农业生产条件。解决耕地150亩、林地300亩基地生产作业道路，带动产业发展，降低农产品运输成本。受益群众62户、268人，其中脱贫人口30户、120人。</t>
  </si>
  <si>
    <t>思恩镇清潭村米洞屯水峒产业道路硬化工程</t>
  </si>
  <si>
    <t>思恩镇清潭村米洞屯</t>
  </si>
  <si>
    <t>产业道路硬化1.0公里，路基宽4.5m，路面宽3.5m，厚0.2米，涵管等。</t>
  </si>
  <si>
    <t>产业道路硬化1.0公里，改善农业生产条件，让全屯103户（其中脱贫户11户）312人收益。带动产业发展，降低农产品运输成本，解决基地生产作业道路。</t>
  </si>
  <si>
    <t>驯乐乡山岗村伟领屯至高王屯道路硬化工程</t>
  </si>
  <si>
    <t>产业道路硬化1.3公里，路基宽4米，路面宽3米，砼厚0.2米、涵管等</t>
  </si>
  <si>
    <t>产业道路硬化1.3公里，改善农业生产条件，带动90户381人，其中脱贫户81户337人。带动产业发展，降低农产品运输成本，解决基地生产作业道路。</t>
  </si>
  <si>
    <t xml:space="preserve"> 大才乡大才社区坡安至新庄、加华屯优质稻产业道路硬化工程</t>
  </si>
  <si>
    <t>产业道路硬化2.12公里，路基宽4米，路面宽3米，砼厚0.2米、涵管等</t>
  </si>
  <si>
    <t>产业道路硬化2.12公里，改善群众生产耕种地370亩，进一步提高种粮产量和群众耕种积极性，有效治理当地生态环境，防止农田水土流失，有利于农民生产生活。受益群众113户、476人，其中脱贫人口41户、201人。</t>
  </si>
  <si>
    <t xml:space="preserve"> 下南乡中南村松崖屯优质稻产业道路硬化工程</t>
  </si>
  <si>
    <t>下南乡中南村松崖屯</t>
  </si>
  <si>
    <t>产业道路硬化0.450公里，路基宽4米，路面宽3米，砼厚0.2米、涵管等</t>
  </si>
  <si>
    <t>产业道路硬化0.450公里，改善群众生产耕田种地60亩，进一步提高种粮产量和群众耕种积极性，有效治理当地生态环境，防止农田水土流失，有利于农民生产生活。受益群众56户、214人，其中脱贫人口26户、97人。</t>
  </si>
  <si>
    <t>东兴镇标山村红广屯拓宽道路硬化工程</t>
  </si>
  <si>
    <t>东兴镇标山村红广屯</t>
  </si>
  <si>
    <t>产业道路硬化2.5公里，路基宽4.5米，路面宽3.5米。</t>
  </si>
  <si>
    <t>产业道路硬化2.5公里，解决当地群众生产生活条件，有助于群众生产耕种，受益群众116户，427人，其中脱贫人口26户、102人。</t>
  </si>
  <si>
    <t>明伦镇干城村下弄屯优质稻产业道路硬化工程</t>
  </si>
  <si>
    <t>明伦镇干城村下弄屯</t>
  </si>
  <si>
    <t>硬化产业路0.75公里，路基宽4.5米，路面宽3.5米。</t>
  </si>
  <si>
    <t>硬化产业路0.75公里,改善群众生产耕种地250亩，发展水稻玉米桑蚕产业，受益总户数142户498人，其中脱贫户70户248人。</t>
  </si>
  <si>
    <t>驯乐乡平治社区板榜屯漫水桥</t>
  </si>
  <si>
    <t>驯乐乡平治社区板榜屯</t>
  </si>
  <si>
    <t>新建漫水桥80米，引桥70米，桥面宽5米，高2米。</t>
  </si>
  <si>
    <t>新建漫水桥80米，引桥70米，桥面宽5米，高2米。解决受益群众147户、567人，其中脱贫人口62户、287人</t>
  </si>
  <si>
    <t>东兴镇东兴社区后河屯漫水桥</t>
  </si>
  <si>
    <t>东兴镇东兴社区后河屯</t>
  </si>
  <si>
    <t>新建漫水桥16米，引桥40米，桥面宽5米，高2米。</t>
  </si>
  <si>
    <t>新建漫水桥16米，引桥40米，桥面宽5米，高2米。解决受益群众37户、110人，其中脱贫人口16户、57人。</t>
  </si>
  <si>
    <t>明伦镇何狂村鸟河屯漫水桥</t>
  </si>
  <si>
    <t>明伦镇何狂村鸟河屯</t>
  </si>
  <si>
    <t>新建漫水桥8米，引桥30米，桥面宽5.5米，高3米。</t>
  </si>
  <si>
    <t>新建漫水桥8米，引桥30米，桥面宽5.5米，高3米。解决40户216人行路难问题，其中贫困户23户81人。</t>
  </si>
  <si>
    <t>川山镇塘万村平光屯上甲至洞光油茶产业道路硬化工程</t>
  </si>
  <si>
    <t>新增产业路道路硬化3公里，路基宽4.5米，路面宽3.5米，砼厚0.2米、错车道等。</t>
  </si>
  <si>
    <t>通过增加基础设施建设，改善农业生产条件，降低农产品运输成本，增加群众收入。受益群众120户424人，其中脱贫户45户184人。</t>
  </si>
  <si>
    <t>大安乡老可爱可朴屯至长洞屯、下荒屯产业路</t>
  </si>
  <si>
    <t>道路长4.5公里，路基宽4.5米，路面宽3.5米，砼厚0.19米、错车道、涵洞等</t>
  </si>
  <si>
    <t>硬化可朴屯至长洞屯、下荒屯产业路4.5公里,解决沿线群众出行难问题、降低群众农产品运输成本，促进当地生产生活发展。</t>
  </si>
  <si>
    <t>龙岩乡黄种村上同屯平板桥</t>
  </si>
  <si>
    <t>龙岩乡黄种村上同屯</t>
  </si>
  <si>
    <t>新建平板桥24延米，桥墩、桥板、引桥等。</t>
  </si>
  <si>
    <t>完善平板桥硬化，解决沿线80户268人出行难及生产生活不便问题，促进产业发展。</t>
  </si>
  <si>
    <t>川山镇古宾村后山屯通组道路提升工程</t>
  </si>
  <si>
    <t>川山镇古宾村后山屯</t>
  </si>
  <si>
    <t>路基宽5.5米，路面宽4.5米，砼厚0.20米、错车道、涵洞等</t>
  </si>
  <si>
    <t>解决群众急难愁盼的问题，改善群众人居环境，提升群众生活品质，提高群众满意度。</t>
  </si>
  <si>
    <t>东兴镇加兴村坡元屯通组道路提升工程</t>
  </si>
  <si>
    <t>东兴镇加兴村坡元屯</t>
  </si>
  <si>
    <t>龙岩乡安山村上梅屯通组道路提升工程</t>
  </si>
  <si>
    <t>龙岩乡安山村上梅屯</t>
  </si>
  <si>
    <t>龙岩乡良兴村龙莫屯通组道路提升工程</t>
  </si>
  <si>
    <t>龙岩乡良兴村龙莫屯</t>
  </si>
  <si>
    <t>明伦镇干城村下博屯通组道路提升工程</t>
  </si>
  <si>
    <t>明伦镇干城村下博屯</t>
  </si>
  <si>
    <t>明伦镇明伦社区安民三通组道路提升工程</t>
  </si>
  <si>
    <t>明伦镇明伦社区安民三通组</t>
  </si>
  <si>
    <t>明伦镇柳平村凤凰屯通组道路提升工程</t>
  </si>
  <si>
    <t>明伦镇柳平村凤凰屯</t>
  </si>
  <si>
    <t>思恩镇陈双村新源屯通组道路提升工程</t>
  </si>
  <si>
    <t>思恩镇陈双村新源屯</t>
  </si>
  <si>
    <t>下南乡仪凤村合好新村通组道路提升工程</t>
  </si>
  <si>
    <t>下南乡仪凤村合好新村</t>
  </si>
  <si>
    <t>长美乡内典村坡散屯通组道路提升工程</t>
  </si>
  <si>
    <t>长美乡内典村坡散屯</t>
  </si>
  <si>
    <t>长美乡内同村三弄屯通组道路提升工程</t>
  </si>
  <si>
    <t>长美乡内同村三弄屯</t>
  </si>
  <si>
    <t>水源镇中涧村平里屯通组道路提升工程</t>
  </si>
  <si>
    <t>水源镇中涧村平里屯</t>
  </si>
  <si>
    <t>水源镇里腊村东蒙屯通组道路提升工程</t>
  </si>
  <si>
    <t>水源镇里腊村东蒙屯</t>
  </si>
  <si>
    <t>水源镇中涧村下都屯通组道路提升工程</t>
  </si>
  <si>
    <t>水源镇中涧村下都屯</t>
  </si>
  <si>
    <t>驯乐乡平莫村下架屯通组道路提升工程</t>
  </si>
  <si>
    <t>驯乐乡平莫村下架屯</t>
  </si>
  <si>
    <t>驯乐乡顺宁村才平通组道路提升工程</t>
  </si>
  <si>
    <t>驯乐乡顺宁村才平</t>
  </si>
  <si>
    <t>驯乐乡山岗村茶平屯通组道路提升工程</t>
  </si>
  <si>
    <t>驯乐乡山岗村茶平屯</t>
  </si>
  <si>
    <t>驯乐乡太平村大文通组道路提升工程</t>
  </si>
  <si>
    <t>驯乐乡太平村大文</t>
  </si>
  <si>
    <t>洛阳镇古昌村大古昌屯通组道路提升工程</t>
  </si>
  <si>
    <t>洛阳镇古昌村大古昌屯</t>
  </si>
  <si>
    <t>洛阳镇古昌村上艾屯通组道路提升工程</t>
  </si>
  <si>
    <t>洛阳镇古昌村上艾屯</t>
  </si>
  <si>
    <t>洛阳镇永权村百华屯通组道路提升工程</t>
  </si>
  <si>
    <t>洛阳镇永权村百华屯</t>
  </si>
  <si>
    <t>大安乡塘房村合龙屯通组道路提升工程</t>
  </si>
  <si>
    <t>大安乡塘房村合龙屯</t>
  </si>
  <si>
    <t>驯乐苗族乡福寿社区乾屯至驯乐卫生院道路提升工程</t>
  </si>
  <si>
    <t>拓宽道路1.25公里，新建1座桥梁跨度21米、挡土墙约1386立方米、护栏1.25公里等。</t>
  </si>
  <si>
    <t>补齐必要的乡村建设短板村组道路建设，改善当地群众出行、交通运输和交通安全条件，建成后将有效缓解车辆拥堵状况，鼓励村民共同参与建设，提高务工收入。受益总户数42户195人，其中脱贫41户191人，间接辐射周边群众约580户2000人。</t>
  </si>
  <si>
    <t>东兴镇才乐村百干屯对面河桑叶、桉树、松杉树产业道路硬化工程</t>
  </si>
  <si>
    <t>东兴镇才乐村百干屯</t>
  </si>
  <si>
    <t>新建产业硬化路长1.6公里,路基4.5m,路面宽3.5m, 砼厚0.2m。错车道，涵洞等</t>
  </si>
  <si>
    <t>硬化产业路1.6公里,发展桑园面积100多亩，桉树80多亩，松杉木50多亩，水稻10多亩，年产值达80万元以上。道路建成后改善农业生产条件，降低农产品运输成本。受益86户320人，其中脱贫户30户106人。</t>
  </si>
  <si>
    <t>水源镇汉传养殖场道路扩宽工程</t>
  </si>
  <si>
    <t>扩宽水源镇各旦村东典路口至旦洞屯道路2.5公里，路面宽4.5米。</t>
  </si>
  <si>
    <t>项目建成可带动村集体经济收入，增加村民的收入来源：现已完成投资900万元建成总建筑面积16000平方米生猪养殖基地，年出栏商品育肥猪达到26000头规模，产值约9500万元。建成后将有效满足养殖场各项运输需求，打破严重制约养殖场的发展瓶颈。</t>
  </si>
  <si>
    <t>水源镇民权村肯保屯益洞牛羊养殖产业道路硬化</t>
  </si>
  <si>
    <t>水源镇民权村肯保屯</t>
  </si>
  <si>
    <t>新增产业道路硬化长0.73公里，路基宽3.5米，路面宽3米，砼厚0.20米、错车道、涵洞</t>
  </si>
  <si>
    <t>按设计完成道路硬化工程,解决群众生产生活发展难问题。受益总户数31户103人，其中脱贫户5户14人</t>
  </si>
  <si>
    <t>驯乐苗族乡顺宁村洞茶屯屯级道路桥梁工程</t>
  </si>
  <si>
    <t>驯乐乡顺宁村洞茶屯</t>
  </si>
  <si>
    <t>新建平板桥15
延米。桥墩、桥梁、引桥等。</t>
  </si>
  <si>
    <t>新建平板桥15延米，增加基础设施建设，解决群众出行难问题，受益群众26户112人，其中脱贫户19户86人。</t>
  </si>
  <si>
    <t>环江县明伦镇八面村铺洞至下猫铺架麻竹笋种植基地产业道路硬化工程</t>
  </si>
  <si>
    <t>新增产业道路硬化长5公里，路基宽3.5米，路面宽3米，砼厚0.20米、错车道、涵洞</t>
  </si>
  <si>
    <t>按设计完成道路硬化工程,解决群众生产生活发展难问题。受益总户数59户197人，其中脱贫户18户51人</t>
  </si>
  <si>
    <t>城西街道环江香牛种牛场示范基地道路建设项目</t>
  </si>
  <si>
    <t>环江县耐禾村环江香牛种牛场示范基地道路及大洋闲逸田园综合体路硬化，长共约3千米，均宽4.5米、厚0.2米的混凝土路面</t>
  </si>
  <si>
    <t>已建成总建筑面积28900平方米，育肥牛舍4座、繁殖牛舍4座、隔离牛舍1座、消毒室1座、饲料加工间1座、多功能仓储1座、集粪棚1座、青贮池建筑面积4000立方米；计划牛常年存栏2000头以上，其中母牛常年存栏1000头以上、育肥牛1000头以上，年提供种牛350头以上，年育肥牛出栏1000头以上。产业路建成后将为周边群众提供养殖技术培训、土地流转、劳动力就近务工，保价收购周边散养户和小养殖场肉牛，促进我县香牛产业的稳步发展，提升我县香牛产品竞争力。</t>
  </si>
  <si>
    <t>明伦镇雅京村大雅屯油茶示范基地道路硬化工程</t>
  </si>
  <si>
    <t>明伦镇雅京村</t>
  </si>
  <si>
    <t>新增产业道路硬化长5.0公里，路基宽4.5米，路面宽3.5米，砼厚0.20米、错车道、涵管。</t>
  </si>
  <si>
    <t>给周边群众和村民油茶1000亩产业施肥、运输带来极大的便利，同时增进运输交通安全，改善群众出行条件，服务产业发展。</t>
  </si>
  <si>
    <t>龙岩乡广荣村板连屯肯估桥至板用桑园产业道路硬化</t>
  </si>
  <si>
    <t>龙岩乡政府</t>
  </si>
  <si>
    <t>广荣村</t>
  </si>
  <si>
    <t>现有桑地80亩，辐射周边优质稻“香米”210亩。改扩建：硬化道路硬化1.5公里，路基宽5米，路面宽4米，砼厚0.19米、错车道、涵洞等</t>
  </si>
  <si>
    <t>可以进一步方便村民出行与劳作，同时还可以方便游客出入村旅游休闲，增加村民收入，还能增加村民劳务收放，特别是低收入农户</t>
  </si>
  <si>
    <t>信潭板相屯油茶产业示范园道路硬化项目</t>
  </si>
  <si>
    <t>龙岩乡久乐村</t>
  </si>
  <si>
    <t>油茶700亩，硬化道路5.7公里，路基宽4.5米，路面宽3.5米，砼厚0.20米、错车道、涵洞等</t>
  </si>
  <si>
    <t>解决基地生产行路难问题，改善群众生产条件，降低农产品运输成本。受益群众29户116人，其中脱贫户6户18人。</t>
  </si>
  <si>
    <t>长美乡关安村塘平至下汪屯青梅产业道路建设项目</t>
  </si>
  <si>
    <t>产业道路硬化0.740公里路基宽4米，路面宽3米，砼厚0.2米、涵管等</t>
  </si>
  <si>
    <t>产业道路硬化0.740公里，解决当地群众生产生活条件，促进关安村200亩青梅、改善群众生产耕种地60亩产业发展，有助于群众生产耕种，受益群众31户、159人，其中脱贫人口13户、69人。</t>
  </si>
  <si>
    <t>东兴镇东兴社区后河屯优质稻杉木产业道路硬化工程</t>
  </si>
  <si>
    <t>产业道路硬化1.85公里，，路基宽4米，路面宽3米，砼厚0.2米、涵管等</t>
  </si>
  <si>
    <t>产业道路硬化1.85公里，解决当地群众生产生活条件，改善群众生产耕种田地100亩，林地1500亩，进一步提高种粮产量和群众耕种积极性，有效治理当地生态环境，防止农田水土流失，有利于农民生产生活。受益群众37户、110人，其中脱贫人口16户、57人。</t>
  </si>
  <si>
    <t>驯乐苗族乡长北村必横屯苗族特色村寨基础设施工程</t>
  </si>
  <si>
    <t>驯乐乡长北村必横屯</t>
  </si>
  <si>
    <t>对43栋少数民族特色村寨保护之建筑立面修缮提升约2069.8平方米等。</t>
  </si>
  <si>
    <t>补齐少数民族村寨基础设施短板，提升少数民族群众居住环境及生活条件。受益总户数45户191人，其中脱贫38户158人。</t>
  </si>
  <si>
    <t>驯乐苗族乡福寿社区亁屯苗族特色村寨环境治理工程</t>
  </si>
  <si>
    <t>驯乐乡福寿社区亁屯</t>
  </si>
  <si>
    <t>对43栋少数民族特色村寨保护之建筑立面修缮提升约3432平方米，重新修建整屯3条排污系统约380米、公厕、粮仓、晒谷廊及环境治理等。</t>
  </si>
  <si>
    <t>补齐少数民族村寨基础设施短板，提升少数民族群众居住环境及提高群众生产生活条件。受益总户数42户195人，其中脱贫41户191人。</t>
  </si>
  <si>
    <t>1</t>
  </si>
  <si>
    <t>龙岩乡龙岩社区板邦、板仁屯污水处理设施工程</t>
  </si>
  <si>
    <t>龙岩乡龙岩社区板邦、板仁屯</t>
  </si>
  <si>
    <t>长度约1020米，清淤、沟底硬化、排污管道安装等</t>
  </si>
  <si>
    <t>解决板邦、板仁屯环境卫生问题，改善农村人居生活环境。受益295户1164人，其中脱贫户72户557人。</t>
  </si>
  <si>
    <t>洛阳镇合作村下才屯、八圩屯农村污水治理项目</t>
  </si>
  <si>
    <t>环江县城市管理执法局</t>
  </si>
  <si>
    <t>洛阳镇合作村下才屯、八圩屯</t>
  </si>
  <si>
    <t>施工图（建施、结施图）范围内格栅井、水解酸化池、沉淀池、多级人工湿地、出水口、管网工程等</t>
  </si>
  <si>
    <t>改善农村人居环境，减少未经处理的生活污水随意排放造成对生态环境的污染影响。</t>
  </si>
  <si>
    <t>3</t>
  </si>
  <si>
    <t>洛阳镇永权村地脉屯农村污水治理项目</t>
  </si>
  <si>
    <t>洛阳镇永权村地脉屯</t>
  </si>
  <si>
    <t>4</t>
  </si>
  <si>
    <t>洛阳镇江口村中袄屯、上粉屯农村污水治理项目</t>
  </si>
  <si>
    <t>洛阳镇江口村中袄屯、上粉屯</t>
  </si>
  <si>
    <t>5</t>
  </si>
  <si>
    <t>洛阳镇玉合村下吉屯农村污水治理项目</t>
  </si>
  <si>
    <t>洛阳镇玉合村下吉屯</t>
  </si>
  <si>
    <t>6</t>
  </si>
  <si>
    <t>环江县农村生活垃圾治理项目（二期工程）</t>
  </si>
  <si>
    <t>明伦镇、长美乡、水源镇、下南乡、东兴镇、驯乐乡、龙岩乡、川山镇</t>
  </si>
  <si>
    <t>建设小型焚烧窑</t>
  </si>
  <si>
    <t>解决偏远村屯（垃圾收运处置体系覆盖范围外）的群众处理生活垃圾问题，改善农村人居生活环境，实现农村生活垃圾治理率达95%以上。</t>
  </si>
  <si>
    <t>7</t>
  </si>
  <si>
    <t>思恩镇农村生活垃圾清运设备项目</t>
  </si>
  <si>
    <t>购买240升村屯垃圾桶704个</t>
  </si>
  <si>
    <t>改善农村人居生活环境，实现农村生活垃圾治理率达95%以上。</t>
  </si>
  <si>
    <t>8</t>
  </si>
  <si>
    <t>川山镇农村生活垃圾清运设备项目</t>
  </si>
  <si>
    <t>购买240升村屯垃圾桶519个</t>
  </si>
  <si>
    <t>9</t>
  </si>
  <si>
    <t>洛阳镇农村生活垃圾清运设备项目</t>
  </si>
  <si>
    <t>购买240升村屯垃圾桶695个</t>
  </si>
  <si>
    <t>10</t>
  </si>
  <si>
    <t>水源镇农村生活垃圾清运设备项目</t>
  </si>
  <si>
    <t>11</t>
  </si>
  <si>
    <t>东兴镇农村生活垃圾清运设备项目</t>
  </si>
  <si>
    <t>12</t>
  </si>
  <si>
    <t>明伦镇农村生活垃圾清运设备项目</t>
  </si>
  <si>
    <t>13</t>
  </si>
  <si>
    <t>大才乡农村生活垃圾清运设备项目</t>
  </si>
  <si>
    <t>14</t>
  </si>
  <si>
    <t>大安乡农村生活垃圾清运设备项目</t>
  </si>
  <si>
    <t>15</t>
  </si>
  <si>
    <t>驯乐乡农村生活垃圾清运设备项目</t>
  </si>
  <si>
    <t>16</t>
  </si>
  <si>
    <t>下南乡农村生活垃圾清运设备项目</t>
  </si>
  <si>
    <t>17</t>
  </si>
  <si>
    <t>龙岩乡农村生活垃圾清运设备项目</t>
  </si>
  <si>
    <t>18</t>
  </si>
  <si>
    <t>长美乡农村生活垃圾清运设备项目</t>
  </si>
  <si>
    <t>19</t>
  </si>
  <si>
    <t>川山镇由动社区农村生活治理项目</t>
  </si>
  <si>
    <t>购买1个压缩箱、2个10立方收集车辆、23台600w三轮车、2台800w三轮车、2台1200w三轮车</t>
  </si>
  <si>
    <t>20</t>
  </si>
  <si>
    <t>下南乡下南社区农村生活治理项目</t>
  </si>
  <si>
    <t>购买2个10立方收集车辆、12台600w三轮车、1台800w三轮车、1台1200w三轮车</t>
  </si>
  <si>
    <t>21</t>
  </si>
  <si>
    <t>水源镇水源社区农村生活治理项目</t>
  </si>
  <si>
    <t>购买2个10立方收集车辆、18台600w三轮车、1台800w三轮车、1台1200w三轮车</t>
  </si>
  <si>
    <t>22</t>
  </si>
  <si>
    <t>洛阳镇洛阳社区农村生活治理项目</t>
  </si>
  <si>
    <t>购买1个压缩箱、4个10立方收集车辆、15台600w三轮车、2台800w三轮车、2台1200w三轮车</t>
  </si>
  <si>
    <t>23</t>
  </si>
  <si>
    <t>驯乐乡平治社区农村生活治理项目</t>
  </si>
  <si>
    <t>购买1个10立方收集车辆、13台600w三轮车、1台800w三轮车、1台1200w三轮车</t>
  </si>
  <si>
    <t>24</t>
  </si>
  <si>
    <t>大安乡大安社区农村生活治理项目</t>
  </si>
  <si>
    <t>购买2个10立方收集车辆、20台600w三轮车、1台800w三轮车、1台1200w三轮车</t>
  </si>
  <si>
    <t>25</t>
  </si>
  <si>
    <t>长美乡长美农村生活治理项目</t>
  </si>
  <si>
    <t>购买2个10立方收集车辆、15台600w三轮车、1台800w三轮车、1台1200w三轮车</t>
  </si>
  <si>
    <t>26</t>
  </si>
  <si>
    <t>大才乡大才社区农村生活治理项目</t>
  </si>
  <si>
    <t>购买2个10立方收集车辆、16台600w三轮车、1台800w三轮车、1台1200w三轮车</t>
  </si>
  <si>
    <t>27</t>
  </si>
  <si>
    <t>明伦镇明伦社区农村生活治理项目</t>
  </si>
  <si>
    <t>购买1个压缩箱、2个10立方收集车辆、26台600w三轮车、1台800w三轮车、1台1200w三轮车</t>
  </si>
  <si>
    <t>28</t>
  </si>
  <si>
    <t>东兴镇东兴社区农村生活治理项目</t>
  </si>
  <si>
    <t>29</t>
  </si>
  <si>
    <t>龙岩乡龙岩社区农村生活治理项目</t>
  </si>
  <si>
    <t>购买1个10立方收集车辆、16台600w三轮车、1台800w三轮车、1台1200w三轮车</t>
  </si>
  <si>
    <t>30</t>
  </si>
  <si>
    <t>思恩镇三乐村农村生活治理项目</t>
  </si>
  <si>
    <t>购买10台600w三轮车</t>
  </si>
  <si>
    <t>贵南高铁永兴一号隧道至连泉屯灌溉引水工程</t>
  </si>
  <si>
    <t>思恩镇连泉屯</t>
  </si>
  <si>
    <t>新建引水管道360米，沉砂池1座，蓄水池1座，排水渠66米。</t>
  </si>
  <si>
    <t>解决群众农田灌溉问题，提高水等农业生产产量。</t>
  </si>
  <si>
    <t>2022年环江毛南族自治县驯乐乡农田水利建设项目</t>
  </si>
  <si>
    <t>驯乐苗族乡平治社区板柳屯、温洞屯、才荷屯，驯乐苗族乡福寿社区板同屯，驯乐苗族乡平莫村扑洞屯</t>
  </si>
  <si>
    <t>防渗渠道5条,总长1950m，维修加固拦河坝1座。</t>
  </si>
  <si>
    <t>灌溉面积324.39亩，排水面积439.39亩。提高渠系水利用系数。受益228户977人，其中脱贫户65户268人。</t>
  </si>
  <si>
    <t>2022年环江毛南族自治县东兴镇农田水利建设项目</t>
  </si>
  <si>
    <t>东兴镇为才村板庙屯、东兴镇龙城村板为屯</t>
  </si>
  <si>
    <t>防渗渠道1条,总长260m，新建沉砂池1座，新建蓄水池1座，新增管道1462米。</t>
  </si>
  <si>
    <t>灌溉面积78.9亩，排水面积2000亩。提高渠系水利用系数。受益118户399人，其中脱贫户48户231人。</t>
  </si>
  <si>
    <t>2022年环江毛南族自治县明伦镇农田水利建设项目</t>
  </si>
  <si>
    <t>明伦镇八面村金猫屯、塘排屯、百件屯。何狂村八合屯、肯兰屯。龙水村仁排屯、色屯。豹山村下花屯。</t>
  </si>
  <si>
    <t>防渗渠道21条,总长7119m，新安管DN100热镀锌钢管215米。</t>
  </si>
  <si>
    <t>灌溉面积732.93亩，排水面积1613.21亩。提高渠系水利用系数。受益694户2416人，其中脱贫户148户552人。</t>
  </si>
  <si>
    <t>2022年环江毛南族自治县川山镇农田水利建设项目</t>
  </si>
  <si>
    <t>川山镇塘万村平光屯，川山镇古宾村下友屯、后山屯、板么屯、板下屯、地龙屯。</t>
  </si>
  <si>
    <t>防渗渠道5条,总长1577m。交通桥2座。</t>
  </si>
  <si>
    <t>灌溉面积355亩，排水面积355亩。提高渠系水利用系数。受益193户763人，其中脱贫户53户216人。</t>
  </si>
  <si>
    <t>2022年环江毛南族自治县洛阳镇农田水利建设项目</t>
  </si>
  <si>
    <t>洛阳镇永权村北洞屯、下城屯。洛阳镇洛阳社区街道屯</t>
  </si>
  <si>
    <t>防渗渠道6条,总长3112m。</t>
  </si>
  <si>
    <t>灌溉面积1010亩。提高渠系水利用系数。受益226户868人，其中脱贫户49户196人。</t>
  </si>
  <si>
    <t>2022年环江毛南族自治县大才乡农田水利建设项目</t>
  </si>
  <si>
    <t>大才乡同进村上岩屯，内岩屯，塘肯屯、外马屯，内马屯。重楼村中村屯</t>
  </si>
  <si>
    <t>防渗渠道2条,总长600m。拦水坝一座。</t>
  </si>
  <si>
    <t>灌溉面积385亩。提高渠系水利用系数。受益179户616人，其中脱贫户16户57人。</t>
  </si>
  <si>
    <t>2022年环江毛南族自治县水源镇农田水利建设项目</t>
  </si>
  <si>
    <t>水源镇西里村排丹屯、上户屯、下户屯、下帮屯。水源镇各旦村旦洞屯。水源镇含香村下含屯。水源镇水源社区坡华下队、坡瓦屯、星元屯</t>
  </si>
  <si>
    <t>改造堰坝2座；防渗渠道62条,总长10.935km；渠道斗闸门62座、涵管11处、微型渡槽2座。</t>
  </si>
  <si>
    <t>灌溉面积1210亩。提高渠系水利用系数。受益396户1551人，其中脱贫户43户162人。</t>
  </si>
  <si>
    <t>2022年环江毛南族自治县下南乡农田水利建设项目</t>
  </si>
  <si>
    <t>下南乡中南村东信屯，下社屯。下南乡下南社区高龙屯</t>
  </si>
  <si>
    <t>防渗渠道5条，共1443米。</t>
  </si>
  <si>
    <t>灌溉面积198亩。提高渠系水利用系数。受益177户749人，其中脱贫户36户103人。</t>
  </si>
  <si>
    <t>环江香牛循环农业示范区配套人畜饮水设施项目</t>
  </si>
  <si>
    <t>1.低位水池150m³一个；
2.高位水池150m³一个；
3.管材一批、
4.泵房2个；
5.变电设施、工程标志。</t>
  </si>
  <si>
    <t>完成低位水池150m³一个；高位水池150m³一个；泵房2个；变电设施、工程标志建设，辐射带动环江香牛产业发展，增加村民劳务收入，以达到增加村民的家庭收入，特别是低收入农户。</t>
  </si>
  <si>
    <t>龙岩乡城皇村上下金水利排灌工程</t>
  </si>
  <si>
    <t>龙岩乡城皇村上下金</t>
  </si>
  <si>
    <t>混凝土三面光长1.2公里，宽1.5米，高1.2米</t>
  </si>
  <si>
    <t>便于群众生产生活</t>
  </si>
  <si>
    <t>下南乡堂八村上堂屯农业排洪渠道工程</t>
  </si>
  <si>
    <t>下南乡堂八村上堂屯</t>
  </si>
  <si>
    <t>新建排洪渠道700米，4米宽，高（深）1.5米，三面光排洪渠道项目</t>
  </si>
  <si>
    <t>解决全屯76户288人农田灌溉及排洪困难问题。</t>
  </si>
  <si>
    <t>2023年环江毛南族自治县明伦镇农田水利建设项目</t>
  </si>
  <si>
    <t>水源镇、下南乡、川山镇、明伦镇、长美乡。</t>
  </si>
  <si>
    <t xml:space="preserve">环江汉传牧业有限公司旦洞分公司建1500立方米沼气池；
环江乐华种养农民专业合作社打深水井1眼；
环江佳合生态养殖家庭农场打深水井1眼；
环江木论喀斯特生态养殖专业合作社建250立方米沼气池；
广西毛苗瑶食品有限公司更换50KW变压器及用电设备升级改造；
环江广森生态养殖场建300立方米沼气池；
</t>
  </si>
  <si>
    <t>有效改善畜禽监测点的养殖环境，不断提高监测点的生物安全，有效提高的监测点的出栏量。</t>
  </si>
  <si>
    <t>川山镇五圩村都腊屯饮水灌溉工程</t>
  </si>
  <si>
    <t>川山镇五圩村都腊屯</t>
  </si>
  <si>
    <t>安装输配水管路等</t>
  </si>
  <si>
    <t>解决88亩农田灌溉、周边 118户446人及大小牲畜的饮水问题。</t>
  </si>
  <si>
    <t>川山镇五圩村下叭屯水利渠道工程</t>
  </si>
  <si>
    <t>川山镇五圩村下叭屯</t>
  </si>
  <si>
    <t>新建水利渠道约1000米等</t>
  </si>
  <si>
    <t>解决120亩农田灌溉问题，提高水利用率，促进农业生产产量。</t>
  </si>
  <si>
    <t>环江城西街道易地搬迁集中安置区基础配套设施（易安后扶）</t>
  </si>
  <si>
    <t>安置区基础配套设施</t>
  </si>
  <si>
    <t>改善易地搬迁集中安置区基础设施条件，方便群众出行，项目建设后，明显提升安置点的社会治理功能和群众安全感优化提升人居环境。</t>
  </si>
  <si>
    <t>2023年农村村庄规划项目</t>
  </si>
  <si>
    <t>自然资源局</t>
  </si>
  <si>
    <t>编制30个村的村庄规划，覆盖8万人的生活、生产、产业发展，人居环境，为乡村振兴提供规划依据的保障产业用地需求。</t>
  </si>
  <si>
    <t>围绕乡村振兴战略，落实上位规划要求，结合村庄类型，充分考虑人口资源环境条件和经济社会发展、人居环境整治等要求，合理预测人口用地规模；根据村庄发展条件，分别确定各村发展定位，研究制定村庄发展、国土空间开发保护、人居环境整治目标，明确各项约束性和预期性指标。</t>
  </si>
  <si>
    <t>2023年环江毛南族自治县耕地撂荒治理项目</t>
  </si>
  <si>
    <t>全县12个乡镇</t>
  </si>
  <si>
    <t>全县12个乡镇663个地块711.33亩撂荒耕地治理、复耕复种</t>
  </si>
  <si>
    <t>百分百完成711.33亩耕地撂荒治理任务</t>
  </si>
  <si>
    <t>附表1-3</t>
  </si>
  <si>
    <t>金融扶持项目计划表</t>
  </si>
  <si>
    <t>环江县易地扶贫搬迁工程中长期贷款贴息补助（四期）项目（易安后扶）</t>
  </si>
  <si>
    <t>用于规划内的易地扶贫搬迁安置点建设经费贷款承担贴息（10%部分）</t>
  </si>
  <si>
    <t>解决规划内的易地扶贫搬迁建设项目资金贷款贴息问题</t>
  </si>
  <si>
    <t>附表1-4</t>
  </si>
  <si>
    <t>生活条件改善项目建设计划表</t>
  </si>
  <si>
    <t>环江毛南族自治县2023年洛阳镇大江、大白片饮水提升工程</t>
  </si>
  <si>
    <t>水利局</t>
  </si>
  <si>
    <t>安装抽水变压器1台， 解决本屯饮水工程建设</t>
  </si>
  <si>
    <t>解决群众饮水难题，保障群众饮水安全，提高群众满意度。</t>
  </si>
  <si>
    <t>环江毛南族自治县2023年思恩镇福龙上敢屯饮水工程</t>
  </si>
  <si>
    <t>架设主管道及屯内50管1140米，20管360米。</t>
  </si>
  <si>
    <t>对30户总人口145人，脱贫人口11人饮水条件的改善提升。</t>
  </si>
  <si>
    <t>环江毛南族自治县2023年大安乡金桥村金桥片集中供水工程</t>
  </si>
  <si>
    <r>
      <rPr>
        <sz val="11"/>
        <color theme="1"/>
        <rFont val="宋体"/>
        <charset val="134"/>
      </rPr>
      <t>新建200m</t>
    </r>
    <r>
      <rPr>
        <vertAlign val="superscript"/>
        <sz val="11"/>
        <color theme="1"/>
        <rFont val="宋体"/>
        <charset val="134"/>
      </rPr>
      <t>3</t>
    </r>
    <r>
      <rPr>
        <sz val="11"/>
        <color theme="1"/>
        <rFont val="宋体"/>
        <charset val="134"/>
      </rPr>
      <t>水池2座，抽站1座，变压器1台，架设高压线2000米、低压线100米，安装管网17000米，安装进、出水厂水计量装置8个及入户水表352个。</t>
    </r>
  </si>
  <si>
    <t>对总人口1058人，脱贫人口172.8人饮水条件的改善提升。</t>
  </si>
  <si>
    <t>环江毛南族自治县2023年川山镇下久村五圩、久圩、凤凰、朝阳、塘勇、久内屯内集中供水安全保障工程</t>
  </si>
  <si>
    <t>连接川山由动集中供水或塘万集中供水项目，需要安装20#刚水管8000米，32#水管1000米</t>
  </si>
  <si>
    <t>对6个屯总人口956人饮水条件的提升</t>
  </si>
  <si>
    <t>环江毛南族自治县2023年大安乡大安社区下地崖片集中供水工程</t>
  </si>
  <si>
    <t>新建60m3水池1座，管网配套13km；进、出水厂水计量装置5个；户水表153个。</t>
  </si>
  <si>
    <t>对总人口531人，脱贫人口73.6人饮水条件的改善提升。</t>
  </si>
  <si>
    <t>环江毛南族自治县2023年洛阳镇永安村中段屯供水安全保障工程项目</t>
  </si>
  <si>
    <t>重新布置屯内饮水管网7000米。</t>
  </si>
  <si>
    <t>屯内原有饮水管网年久老化，出现不同程度损坏，重新布置屯内饮水管网7000米，解决群众急难愁盼的问题，提升群众饮水安全保障及生活品质，提高群众满意度。共受益群众116户427人，其中脱贫户25户110人。</t>
  </si>
  <si>
    <t>环江毛南族自治县2023年洛阳镇地蒙村上很屯（下组）供水安全保障工程</t>
  </si>
  <si>
    <t>安装dn32PE管2000米。</t>
  </si>
  <si>
    <t>环江毛南族自治县2023年思恩镇清潭村下清潭屯供水安全保障工程</t>
  </si>
  <si>
    <t>输电线路700米，抽水管1000米。</t>
  </si>
  <si>
    <t>对总人口211人，脱贫人口33人饮水条件的改善提升。</t>
  </si>
  <si>
    <t>环江毛南族自治县2023年下南乡集中供水安全保障工程</t>
  </si>
  <si>
    <t>修建集中供水设施（一座1000立方米蓄水池、铺设管网到上里屯、中里屯、东合屯、小学、中学、幼儿园等约2000米、抽水及消毒设备）</t>
  </si>
  <si>
    <t>解决了居住在下南乡下南社区的村民群众饮水难问题，同时保证用水安全，通过单村供水建设提高群众满意度。</t>
  </si>
  <si>
    <t>环江毛南族自治县2023年下南乡堂八村上堂屯安全饮水保障工程</t>
  </si>
  <si>
    <t>修建蓄水池两座以及配套管网建设</t>
  </si>
  <si>
    <t>保障群众饮水安全</t>
  </si>
  <si>
    <t>环江毛南族自治县2023年下南乡下塘村下塘屯片区集中供水安全保障工程</t>
  </si>
  <si>
    <t>修建蓄水池及管网铺设，保障下塘屯、存开屯，存开移民点片区群众用水安全</t>
  </si>
  <si>
    <t>环江毛南族自治县2023年龙岩乡龙莫屯饮水工程</t>
  </si>
  <si>
    <t>良兴村</t>
  </si>
  <si>
    <t>环江毛南族自治县2023年洛阳镇才腊屯饮水工程</t>
  </si>
  <si>
    <t>环江毛南族自治县2023年水源镇三才曲江屯饮水工程</t>
  </si>
  <si>
    <t>三才村</t>
  </si>
  <si>
    <t>环江毛南族自治县2023年水源镇水源社区隧道取水饮水工程</t>
  </si>
  <si>
    <t>水源社区</t>
  </si>
  <si>
    <t>环江毛南族自治县2023年思恩镇上旧屯饮水工程</t>
  </si>
  <si>
    <t>人和村</t>
  </si>
  <si>
    <t>环江毛南族自治县2023年思恩镇塘母屯二队饮水工程</t>
  </si>
  <si>
    <t>陈双村</t>
  </si>
  <si>
    <t>环江毛南族自治县2023年思恩镇文化下兰屯饮水工程</t>
  </si>
  <si>
    <t>环江毛南族自治县2023年水源镇外龙屯饮水工程</t>
  </si>
  <si>
    <t>温平村</t>
  </si>
  <si>
    <t>环江毛南族自治县2023年水源镇水源社区龙运屯饮水工程</t>
  </si>
  <si>
    <t>川山镇古宾村后山屯供水保障工程</t>
  </si>
  <si>
    <t>新建泵房、抽水池、输配水管道等配套设施。</t>
  </si>
  <si>
    <t>对全屯70人的饮水条件的改善提升，障群众饮水安全。</t>
  </si>
  <si>
    <t>东兴镇东兴社区坡元屯供水管网提升改造工程项目</t>
  </si>
  <si>
    <t>东兴镇东兴社区坡元屯</t>
  </si>
  <si>
    <t>DN50镀锌管2000米，安装进、出水厂水计量装置4个及入户水表134个。</t>
  </si>
  <si>
    <t>对总人口522人，脱贫人口147人饮水条件的改善提升，障群众饮水安全。</t>
  </si>
  <si>
    <t>水源镇汉传养殖场供水工程</t>
  </si>
  <si>
    <t>扩建，从下滩水库引水至蓄水池，在养殖场新建水池100立方米，抽水泵房配电设配。</t>
  </si>
  <si>
    <t>项目建成可带动村集体经济收入，增加村民的收入来源：产业发展基地配套基础设施，能解决该生猪生产场枯水期用水困难问题，保障7000头生猪生产用水，促进生猪产业发展。</t>
  </si>
  <si>
    <t>新建集中供水工程项目</t>
  </si>
  <si>
    <t>新建集中供水工程项目，水源点距离明伦镇集中供水蓄水池约4.6公里，架设65#钢管管路，安装80千伏变压器一台，低压线路电缆线约600米，一台30千瓦抽水泵等设施设备，工程预算约150万元</t>
  </si>
  <si>
    <t>通过新建集中饮水工程项目，解决明伦镇集中供水片区，包括明伦镇中学、小学在内，共计约8000人饮水困难问题。</t>
  </si>
  <si>
    <t>环江县川山镇同伴村集中供水安全保障工程</t>
  </si>
  <si>
    <t>川山镇同伴村</t>
  </si>
  <si>
    <t>新建小型抽水泵房三座、净水消毒一体化备一套、300立方米水池1座，输水管DN100镀锌管2000米、PE200供水主管7000米、供水支管7500米。</t>
  </si>
  <si>
    <t>解决川山镇同伴村12个自然屯的饮水问题，同时保证用水安全，对总人口1100人（其中脱贫人口222人）饮水条件的改善提升。</t>
  </si>
  <si>
    <t>附表1-5</t>
  </si>
  <si>
    <t>其他项目建设计划表</t>
  </si>
  <si>
    <t>公益岗位及交通补贴项目</t>
  </si>
  <si>
    <t>城西街道办事处易地扶贫搬迁公益性岗位（易安后扶）</t>
  </si>
  <si>
    <t>公益性岗位工资</t>
  </si>
  <si>
    <t>通过设置公益岗位，促进监测户和安置点搬迁人口就业，增加公益性岗位工资，带动增收</t>
  </si>
  <si>
    <t>思恩镇2023年公益性岗位</t>
  </si>
  <si>
    <t>水源镇2023年公益性岗位</t>
  </si>
  <si>
    <t>洛阳镇2023年公益性岗位</t>
  </si>
  <si>
    <t>川山镇2023年公益性岗位</t>
  </si>
  <si>
    <t>明伦镇2023年公益性岗位</t>
  </si>
  <si>
    <t>东兴镇2023年公益性岗位</t>
  </si>
  <si>
    <t>驯乐乡2023年公益性岗位</t>
  </si>
  <si>
    <t>龙岩乡2023年公益性岗位</t>
  </si>
  <si>
    <t>长美乡2023年公益性岗位</t>
  </si>
  <si>
    <t>大安乡2023年公益性岗位</t>
  </si>
  <si>
    <t>大才乡2023年公益性岗位</t>
  </si>
  <si>
    <t>下南乡2023年公益性岗位</t>
  </si>
  <si>
    <t>思恩镇2023年公益性岗位(第2批)</t>
  </si>
  <si>
    <t>水源镇2023年公益性岗位(第2批)</t>
  </si>
  <si>
    <t>洛阳镇2023年公益性岗位(第2批)</t>
  </si>
  <si>
    <t>川山镇2023年公益性岗位(第2批)</t>
  </si>
  <si>
    <t>明伦镇2023年公益性岗位(第2批)</t>
  </si>
  <si>
    <t>东兴镇2023年公益性岗位(第2批)</t>
  </si>
  <si>
    <t>驯乐乡2023年公益性岗位(第2批)</t>
  </si>
  <si>
    <t>龙岩乡2023年公益性岗位(第2批)</t>
  </si>
  <si>
    <t>长美乡2023年公益性岗位(第2批)</t>
  </si>
  <si>
    <t>大安乡2023年公益性岗位(第2批)</t>
  </si>
  <si>
    <t>大才乡2023年公益性岗位(第2批)</t>
  </si>
  <si>
    <t>下南乡2023年公益性岗位(第2批)</t>
  </si>
  <si>
    <t>城西街道办事处易地扶贫搬迁公益性岗位（易安后扶）(第2批)</t>
  </si>
  <si>
    <t>思恩镇2023年脱贫劳动力跨省外出务工一次性交通补贴</t>
  </si>
  <si>
    <t>对脱贫户、监测户跨省务工一次性交通补贴等，按车票补助但每人不超过800元补贴</t>
  </si>
  <si>
    <t>通过交通补贴，解决5000人以上务工跨省交通补贴问题，鼓励脱贫户、监测户跨省务工，增加群众外出务工积极性，增加收入</t>
  </si>
  <si>
    <t>水源镇2023年脱贫劳动力跨省外出务工一次性交通补贴</t>
  </si>
  <si>
    <t>对脱贫户、监测户跨省务工一次性交通补贴等，按车票补助但每人不超过801元补贴</t>
  </si>
  <si>
    <t>通过交通补贴，解决5001人以上务工跨省交通补贴问题，鼓励脱贫户、监测户跨省务工，增加群众外出务工积极性，增加收入</t>
  </si>
  <si>
    <t>洛阳镇2023年脱贫劳动力跨省外出务工一次性交通补贴</t>
  </si>
  <si>
    <t>对脱贫户、监测户跨省务工一次性交通补贴等，按车票补助但每人不超过802元补贴</t>
  </si>
  <si>
    <t>通过交通补贴，解决5002人以上务工跨省交通补贴问题，鼓励脱贫户、监测户跨省务工，增加群众外出务工积极性，增加收入</t>
  </si>
  <si>
    <t>川山镇2023年脱贫劳动力跨省外出务工一次性交通补贴</t>
  </si>
  <si>
    <t>对脱贫户、监测户跨省务工一次性交通补贴等，按车票补助但每人不超过803元补贴</t>
  </si>
  <si>
    <t>通过交通补贴，解决5003人以上务工跨省交通补贴问题，鼓励脱贫户、监测户跨省务工，增加群众外出务工积极性，增加收入</t>
  </si>
  <si>
    <t>明伦镇2023年脱贫劳动力跨省外出务工一次性交通补贴</t>
  </si>
  <si>
    <t>对脱贫户、监测户跨省务工一次性交通补贴等，按车票补助但每人不超过804元补贴</t>
  </si>
  <si>
    <t>通过交通补贴，解决5004人以上务工跨省交通补贴问题，鼓励脱贫户、监测户跨省务工，增加群众外出务工积极性，增加收入</t>
  </si>
  <si>
    <t>东兴镇2023年脱贫劳动力跨省外出务工一次性交通补贴</t>
  </si>
  <si>
    <t>对脱贫户、监测户跨省务工一次性交通补贴等，按车票补助但每人不超过805元补贴</t>
  </si>
  <si>
    <t>通过交通补贴，解决5005人以上务工跨省交通补贴问题，鼓励脱贫户、监测户跨省务工，增加群众外出务工积极性，增加收入</t>
  </si>
  <si>
    <t>大才乡2023年脱贫劳动力跨省外出务工一次性交通补贴</t>
  </si>
  <si>
    <t>对脱贫户、监测户跨省务工一次性交通补贴等，按车票补助但每人不超过806元补贴</t>
  </si>
  <si>
    <t>通过交通补贴，解决5006人以上务工跨省交通补贴问题，鼓励脱贫户、监测户跨省务工，增加群众外出务工积极性，增加收入</t>
  </si>
  <si>
    <t>下南乡2023年脱贫劳动力跨省外出务工一次性交通补贴</t>
  </si>
  <si>
    <t>对脱贫户、监测户跨省务工一次性交通补贴等，按车票补助但每人不超过807元补贴</t>
  </si>
  <si>
    <t>通过交通补贴，解决5007人以上务工跨省交通补贴问题，鼓励脱贫户、监测户跨省务工，增加群众外出务工积极性，增加收入</t>
  </si>
  <si>
    <t>大安乡2023年脱贫劳动力跨省外出务工一次性交通补贴</t>
  </si>
  <si>
    <t>对脱贫户、监测户跨省务工一次性交通补贴等，按车票补助但每人不超过808元补贴</t>
  </si>
  <si>
    <t>通过交通补贴，解决5008人以上务工跨省交通补贴问题，鼓励脱贫户、监测户跨省务工，增加群众外出务工积极性，增加收入</t>
  </si>
  <si>
    <t>长美乡2023年脱贫劳动力跨省外出务工一次性交通补贴</t>
  </si>
  <si>
    <t>对脱贫户、监测户跨省务工一次性交通补贴等，按车票补助但每人不超过809元补贴</t>
  </si>
  <si>
    <t>通过交通补贴，解决5009人以上务工跨省交通补贴问题，鼓励脱贫户、监测户跨省务工，增加群众外出务工积极性，增加收入</t>
  </si>
  <si>
    <t>龙岩乡2023年脱贫劳动力跨省外出务工一次性交通补贴</t>
  </si>
  <si>
    <t>对脱贫户、监测户跨省务工一次性交通补贴等，按车票补助但每人不超过810元补贴</t>
  </si>
  <si>
    <t>通过交通补贴，解决5010人以上务工跨省交通补贴问题，鼓励脱贫户、监测户跨省务工，增加群众外出务工积极性，增加收入</t>
  </si>
  <si>
    <t>驯乐乡2023年脱贫劳动力跨省外出务工一次性交通补贴</t>
  </si>
  <si>
    <t>对脱贫户、监测户跨省务工一次性交通补贴等，按车票补助但每人不超过811元补贴</t>
  </si>
  <si>
    <t>通过交通补贴，解决5011人以上务工跨省交通补贴问题，鼓励脱贫户、监测户跨省务工，增加群众外出务工积极性，增加收入</t>
  </si>
  <si>
    <t>城西街道办2023年脱贫劳动力跨省外出务工一次性交通补贴</t>
  </si>
  <si>
    <t>对脱贫户、监测户跨省务工一次性交通补贴等，按车票补助但每人不超过812元补贴</t>
  </si>
  <si>
    <t>通过交通补贴，解决5012人以上务工跨省交通补贴问题，鼓励脱贫户、监测户跨省务工，增加群众外出务工积极性，增加收入</t>
  </si>
  <si>
    <t>思恩镇2023年脱贫劳动力跨省外出务工一次性交通补贴(第2批)</t>
  </si>
  <si>
    <t>水源镇2023年脱贫劳动力跨省外出务工一次性交通补贴(第2批)</t>
  </si>
  <si>
    <t>洛阳镇2023年脱贫劳动力跨省外出务工一次性交通补贴(第2批)</t>
  </si>
  <si>
    <t>川山镇2023年脱贫劳动力跨省外出务工一次性交通补贴(第2批)</t>
  </si>
  <si>
    <t>明伦镇2023年脱贫劳动力跨省外出务工一次性交通补贴(第2批)</t>
  </si>
  <si>
    <t>东兴镇2023年脱贫劳动力跨省外出务工一次性交通补贴(第2批)</t>
  </si>
  <si>
    <t>大才乡2023年脱贫劳动力跨省外出务工一次性交通补贴(第2批)</t>
  </si>
  <si>
    <t>下南乡2023年脱贫劳动力跨省外出务工一次性交通补贴(第2批)</t>
  </si>
  <si>
    <t>大安乡2023年脱贫劳动力跨省外出务工一次性交通补贴(第2批)</t>
  </si>
  <si>
    <t>长美乡2023年脱贫劳动力跨省外出务工一次性交通补贴(第2批)</t>
  </si>
  <si>
    <t>龙岩乡2023年脱贫劳动力跨省外出务工一次性交通补贴(第2批)</t>
  </si>
  <si>
    <t>驯乐乡2023年脱贫劳动力跨省外出务工一次性交通补贴(第2批)</t>
  </si>
  <si>
    <t>城西街道办2023年脱贫劳动力跨省外出务工一次性交通补贴(第2批)</t>
  </si>
  <si>
    <t>扶贫培训、雨露计划项目</t>
  </si>
  <si>
    <t>2023年第一批扶贫培训、雨露计划项目</t>
  </si>
  <si>
    <t>环江县乡村振兴局</t>
  </si>
  <si>
    <t>乡村振兴局主办短期技能培训、短期技能培训以奖代补和职业学历教育补助</t>
  </si>
  <si>
    <t>通过扶贫培训和雨露计划补助职业教育补助，提升脱贫家庭子女劳动技能，提高创业增收，减少脱贫户家庭经济压力，受益人口8000人次左右</t>
  </si>
  <si>
    <t>2023年第二批扶贫培训、雨露计划项目</t>
  </si>
  <si>
    <t>2023年项目管理费</t>
  </si>
  <si>
    <t>县内务工补助</t>
  </si>
  <si>
    <t>思恩镇2023年县内务工补贴</t>
  </si>
  <si>
    <t>水源镇2023年县内务工补贴</t>
  </si>
  <si>
    <t>洛阳镇2023年县内务工补贴</t>
  </si>
  <si>
    <t>川山镇2023年县内务工补贴</t>
  </si>
  <si>
    <t>明伦镇2023年县内务工补贴</t>
  </si>
  <si>
    <t>东兴镇2023年县内务工补贴</t>
  </si>
  <si>
    <t>大才乡2023年县内务工补贴</t>
  </si>
  <si>
    <t>下南乡2023年县内务工补贴</t>
  </si>
  <si>
    <t>大安乡2023年县内务工补贴</t>
  </si>
  <si>
    <t>长美乡2023年县内务工补贴</t>
  </si>
  <si>
    <t>龙岩乡2023年县内务工补贴</t>
  </si>
  <si>
    <t>驯乐乡2023年县内务工补贴</t>
  </si>
  <si>
    <t>城西街道办2023年县内务工补贴</t>
  </si>
  <si>
    <t>思恩镇2023年县内务工补贴(第2批)</t>
  </si>
  <si>
    <t>水源镇2023年县内务工补贴(第2批)</t>
  </si>
  <si>
    <t>洛阳镇2023年县内务工补贴(第2批)</t>
  </si>
  <si>
    <t>川山镇2023年县内务工补贴(第2批)</t>
  </si>
  <si>
    <t>明伦镇2023年县内务工补贴(第2批)</t>
  </si>
  <si>
    <t>东兴镇2023年县内务工补贴(第2批)</t>
  </si>
  <si>
    <t>大才乡2023年县内务工补贴(第2批)</t>
  </si>
  <si>
    <t>下南乡2023年县内务工补贴(第2批)</t>
  </si>
  <si>
    <t>大安乡2023年县内务工补贴(第2批)</t>
  </si>
  <si>
    <t>长美乡2023年县内务工补贴(第2批)</t>
  </si>
  <si>
    <t>龙岩乡2023年县内务工补贴(第2批)</t>
  </si>
  <si>
    <t>驯乐乡2023年县内务工补贴(第2批)</t>
  </si>
  <si>
    <t>城西街道办2023年县内务工补贴(第2批)</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</si>
</sst>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0_ "/>
  </numFmts>
  <fonts count="75">
    <font>
      <sz val="11"/>
      <color theme="1"/>
      <name val="宋体"/>
      <charset val="134"/>
      <scheme val="minor"/>
    </font>
    <font>
      <sz val="12"/>
      <name val="宋体"/>
      <charset val="134"/>
    </font>
    <font>
      <sz val="10"/>
      <name val="宋体"/>
      <charset val="134"/>
    </font>
    <font>
      <b/>
      <sz val="14"/>
      <name val="黑体"/>
      <charset val="134"/>
    </font>
    <font>
      <b/>
      <sz val="14"/>
      <name val="宋体"/>
      <charset val="134"/>
      <scheme val="minor"/>
    </font>
    <font>
      <sz val="11"/>
      <name val="宋体"/>
      <charset val="134"/>
    </font>
    <font>
      <sz val="11"/>
      <color theme="1"/>
      <name val="宋体"/>
      <charset val="134"/>
    </font>
    <font>
      <sz val="12"/>
      <name val="黑体"/>
      <charset val="134"/>
    </font>
    <font>
      <sz val="20"/>
      <name val="方正小标宋简体"/>
      <charset val="134"/>
    </font>
    <font>
      <b/>
      <sz val="14"/>
      <color theme="1"/>
      <name val="黑体"/>
      <charset val="134"/>
    </font>
    <font>
      <sz val="14"/>
      <color theme="1"/>
      <name val="黑体"/>
      <charset val="134"/>
    </font>
    <font>
      <b/>
      <sz val="10"/>
      <color theme="1"/>
      <name val="黑体"/>
      <charset val="134"/>
    </font>
    <font>
      <b/>
      <sz val="14"/>
      <color theme="1"/>
      <name val="宋体"/>
      <charset val="134"/>
      <scheme val="minor"/>
    </font>
    <font>
      <sz val="11"/>
      <name val="Courier New"/>
      <charset val="134"/>
    </font>
    <font>
      <sz val="14"/>
      <color theme="1"/>
      <name val="宋体"/>
      <charset val="134"/>
      <scheme val="minor"/>
    </font>
    <font>
      <sz val="11"/>
      <color indexed="8"/>
      <name val="宋体"/>
      <charset val="134"/>
    </font>
    <font>
      <sz val="12"/>
      <color theme="1"/>
      <name val="黑体"/>
      <charset val="134"/>
    </font>
    <font>
      <sz val="12"/>
      <color theme="1"/>
      <name val="宋体"/>
      <charset val="134"/>
    </font>
    <font>
      <sz val="20"/>
      <color theme="1"/>
      <name val="方正小标宋简体"/>
      <charset val="134"/>
    </font>
    <font>
      <sz val="10"/>
      <name val="华文仿宋"/>
      <charset val="134"/>
    </font>
    <font>
      <sz val="10"/>
      <color theme="1"/>
      <name val="华文仿宋"/>
      <charset val="134"/>
    </font>
    <font>
      <sz val="11"/>
      <name val="宋体"/>
      <charset val="134"/>
      <scheme val="minor"/>
    </font>
    <font>
      <sz val="14"/>
      <name val="黑体"/>
      <charset val="134"/>
    </font>
    <font>
      <sz val="14"/>
      <name val="宋体"/>
      <charset val="134"/>
    </font>
    <font>
      <sz val="14"/>
      <name val="宋体"/>
      <charset val="134"/>
      <scheme val="minor"/>
    </font>
    <font>
      <b/>
      <sz val="11"/>
      <color theme="1"/>
      <name val="仿宋"/>
      <charset val="134"/>
    </font>
    <font>
      <sz val="11"/>
      <color theme="1"/>
      <name val="仿宋"/>
      <charset val="134"/>
    </font>
    <font>
      <b/>
      <sz val="12"/>
      <color theme="1"/>
      <name val="仿宋"/>
      <charset val="134"/>
    </font>
    <font>
      <sz val="12"/>
      <color theme="1"/>
      <name val="仿宋"/>
      <charset val="134"/>
    </font>
    <font>
      <sz val="10"/>
      <color theme="1"/>
      <name val="仿宋"/>
      <charset val="134"/>
    </font>
    <font>
      <b/>
      <sz val="20"/>
      <color theme="1"/>
      <name val="仿宋"/>
      <charset val="134"/>
    </font>
    <font>
      <b/>
      <sz val="11"/>
      <color theme="1"/>
      <name val="黑体"/>
      <charset val="134"/>
    </font>
    <font>
      <sz val="11"/>
      <color theme="1"/>
      <name val="黑体"/>
      <charset val="134"/>
    </font>
    <font>
      <b/>
      <sz val="14"/>
      <color theme="1"/>
      <name val="宋体"/>
      <charset val="134"/>
    </font>
    <font>
      <sz val="14"/>
      <color theme="1"/>
      <name val="宋体"/>
      <charset val="134"/>
    </font>
    <font>
      <sz val="10"/>
      <color theme="1"/>
      <name val="宋体"/>
      <charset val="134"/>
    </font>
    <font>
      <sz val="20"/>
      <color theme="1"/>
      <name val="宋体"/>
      <charset val="134"/>
    </font>
    <font>
      <b/>
      <sz val="11"/>
      <color theme="1"/>
      <name val="宋体"/>
      <charset val="134"/>
    </font>
    <font>
      <b/>
      <sz val="12"/>
      <color theme="1"/>
      <name val="宋体"/>
      <charset val="134"/>
    </font>
    <font>
      <b/>
      <sz val="22"/>
      <color theme="1"/>
      <name val="宋体"/>
      <charset val="134"/>
    </font>
    <font>
      <b/>
      <sz val="10"/>
      <color theme="1"/>
      <name val="宋体"/>
      <charset val="134"/>
    </font>
    <font>
      <sz val="11"/>
      <name val="仿宋_GB2312"/>
      <charset val="134"/>
    </font>
    <font>
      <sz val="10"/>
      <name val="仿宋_GB2312"/>
      <charset val="134"/>
    </font>
    <font>
      <sz val="11"/>
      <color theme="1"/>
      <name val="仿宋_GB2312"/>
      <charset val="134"/>
    </font>
    <font>
      <sz val="11"/>
      <color theme="1"/>
      <name val="宋体"/>
      <charset val="134"/>
      <scheme val="major"/>
    </font>
    <font>
      <b/>
      <sz val="10"/>
      <name val="宋体"/>
      <charset val="134"/>
    </font>
    <font>
      <sz val="12"/>
      <color rgb="FF000000"/>
      <name val="仿宋_GB2312"/>
      <charset val="134"/>
    </font>
    <font>
      <sz val="9"/>
      <name val="宋体"/>
      <charset val="134"/>
    </font>
    <font>
      <b/>
      <sz val="11"/>
      <name val="宋体"/>
      <charset val="134"/>
    </font>
    <font>
      <sz val="11"/>
      <color theme="1"/>
      <name val="宋体"/>
      <charset val="0"/>
      <scheme val="minor"/>
    </font>
    <font>
      <sz val="11"/>
      <color rgb="FF3F3F76"/>
      <name val="宋体"/>
      <charset val="0"/>
      <scheme val="minor"/>
    </font>
    <font>
      <sz val="12"/>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indexed="8"/>
      <name val="宋体"/>
      <charset val="134"/>
      <scheme val="minor"/>
    </font>
    <font>
      <sz val="10"/>
      <name val="Arial"/>
      <charset val="0"/>
    </font>
    <font>
      <vertAlign val="superscript"/>
      <sz val="11"/>
      <color theme="1"/>
      <name val="宋体"/>
      <charset val="134"/>
    </font>
    <font>
      <sz val="11"/>
      <color theme="1"/>
      <name val="SimSun"/>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0"/>
      </left>
      <right style="thin">
        <color indexed="0"/>
      </right>
      <top style="thin">
        <color indexed="0"/>
      </top>
      <bottom style="thin">
        <color indexed="0"/>
      </bottom>
      <diagonal/>
    </border>
    <border>
      <left/>
      <right/>
      <top style="thin">
        <color auto="1"/>
      </top>
      <bottom/>
      <diagonal/>
    </border>
    <border>
      <left style="thin">
        <color indexed="0"/>
      </left>
      <right/>
      <top style="thin">
        <color indexed="0"/>
      </top>
      <bottom style="thin">
        <color indexed="0"/>
      </bottom>
      <diagonal/>
    </border>
    <border>
      <left/>
      <right style="thin">
        <color auto="1"/>
      </right>
      <top/>
      <bottom style="thin">
        <color auto="1"/>
      </bottom>
      <diagonal/>
    </border>
    <border>
      <left style="thin">
        <color indexed="0"/>
      </left>
      <right style="thin">
        <color indexed="0"/>
      </right>
      <top style="thin">
        <color indexed="0"/>
      </top>
      <bottom/>
      <diagonal/>
    </border>
    <border>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49" fillId="3" borderId="0" applyNumberFormat="0" applyBorder="0" applyAlignment="0" applyProtection="0">
      <alignment vertical="center"/>
    </xf>
    <xf numFmtId="0" fontId="50" fillId="4" borderId="14" applyNumberFormat="0" applyAlignment="0" applyProtection="0">
      <alignment vertical="center"/>
    </xf>
    <xf numFmtId="44" fontId="0" fillId="0" borderId="0" applyFont="0" applyFill="0" applyBorder="0" applyAlignment="0" applyProtection="0">
      <alignment vertical="center"/>
    </xf>
    <xf numFmtId="0" fontId="51" fillId="0" borderId="0">
      <alignment vertical="center"/>
    </xf>
    <xf numFmtId="41" fontId="0" fillId="0" borderId="0" applyFont="0" applyFill="0" applyBorder="0" applyAlignment="0" applyProtection="0">
      <alignment vertical="center"/>
    </xf>
    <xf numFmtId="0" fontId="0" fillId="0" borderId="0">
      <alignment vertical="center"/>
    </xf>
    <xf numFmtId="0" fontId="49" fillId="5" borderId="0" applyNumberFormat="0" applyBorder="0" applyAlignment="0" applyProtection="0">
      <alignment vertical="center"/>
    </xf>
    <xf numFmtId="0" fontId="52" fillId="6" borderId="0" applyNumberFormat="0" applyBorder="0" applyAlignment="0" applyProtection="0">
      <alignment vertical="center"/>
    </xf>
    <xf numFmtId="43" fontId="0" fillId="0" borderId="0" applyFont="0" applyFill="0" applyBorder="0" applyAlignment="0" applyProtection="0">
      <alignment vertical="center"/>
    </xf>
    <xf numFmtId="0" fontId="53" fillId="7"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8" borderId="15" applyNumberFormat="0" applyFont="0" applyAlignment="0" applyProtection="0">
      <alignment vertical="center"/>
    </xf>
    <xf numFmtId="0" fontId="0" fillId="0" borderId="0">
      <alignment vertical="center"/>
    </xf>
    <xf numFmtId="0" fontId="53" fillId="9"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6" applyNumberFormat="0" applyFill="0" applyAlignment="0" applyProtection="0">
      <alignment vertical="center"/>
    </xf>
    <xf numFmtId="0" fontId="61" fillId="0" borderId="16" applyNumberFormat="0" applyFill="0" applyAlignment="0" applyProtection="0">
      <alignment vertical="center"/>
    </xf>
    <xf numFmtId="0" fontId="56" fillId="0" borderId="17" applyNumberFormat="0" applyFill="0" applyAlignment="0" applyProtection="0">
      <alignment vertical="center"/>
    </xf>
    <xf numFmtId="9" fontId="0" fillId="0" borderId="0" applyFont="0" applyFill="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62" fillId="12" borderId="18" applyNumberFormat="0" applyAlignment="0" applyProtection="0">
      <alignment vertical="center"/>
    </xf>
    <xf numFmtId="0" fontId="63" fillId="12" borderId="14" applyNumberFormat="0" applyAlignment="0" applyProtection="0">
      <alignment vertical="center"/>
    </xf>
    <xf numFmtId="0" fontId="1" fillId="0" borderId="0">
      <alignment vertical="center"/>
    </xf>
    <xf numFmtId="0" fontId="64" fillId="13" borderId="19" applyNumberFormat="0" applyAlignment="0" applyProtection="0">
      <alignment vertical="center"/>
    </xf>
    <xf numFmtId="0" fontId="49" fillId="14" borderId="0" applyNumberFormat="0" applyBorder="0" applyAlignment="0" applyProtection="0">
      <alignment vertical="center"/>
    </xf>
    <xf numFmtId="0" fontId="53" fillId="15" borderId="0" applyNumberFormat="0" applyBorder="0" applyAlignment="0" applyProtection="0">
      <alignment vertical="center"/>
    </xf>
    <xf numFmtId="0" fontId="65" fillId="0" borderId="20" applyNumberFormat="0" applyFill="0" applyAlignment="0" applyProtection="0">
      <alignment vertical="center"/>
    </xf>
    <xf numFmtId="0" fontId="66" fillId="0" borderId="21" applyNumberFormat="0" applyFill="0" applyAlignment="0" applyProtection="0">
      <alignment vertical="center"/>
    </xf>
    <xf numFmtId="0" fontId="67" fillId="16" borderId="0" applyNumberFormat="0" applyBorder="0" applyAlignment="0" applyProtection="0">
      <alignment vertical="center"/>
    </xf>
    <xf numFmtId="0" fontId="68" fillId="17" borderId="0" applyNumberFormat="0" applyBorder="0" applyAlignment="0" applyProtection="0">
      <alignment vertical="center"/>
    </xf>
    <xf numFmtId="0" fontId="49" fillId="18" borderId="0" applyNumberFormat="0" applyBorder="0" applyAlignment="0" applyProtection="0">
      <alignment vertical="center"/>
    </xf>
    <xf numFmtId="0" fontId="53"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3" fillId="28" borderId="0" applyNumberFormat="0" applyBorder="0" applyAlignment="0" applyProtection="0">
      <alignment vertical="center"/>
    </xf>
    <xf numFmtId="0" fontId="49"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0" fillId="0" borderId="0">
      <alignment vertical="center"/>
    </xf>
    <xf numFmtId="0" fontId="49" fillId="32" borderId="0" applyNumberFormat="0" applyBorder="0" applyAlignment="0" applyProtection="0">
      <alignment vertical="center"/>
    </xf>
    <xf numFmtId="0" fontId="53" fillId="33" borderId="0" applyNumberFormat="0" applyBorder="0" applyAlignment="0" applyProtection="0">
      <alignment vertical="center"/>
    </xf>
    <xf numFmtId="0" fontId="51" fillId="0" borderId="0">
      <alignment vertical="center"/>
    </xf>
    <xf numFmtId="0" fontId="15" fillId="0" borderId="0">
      <alignment vertical="center"/>
    </xf>
    <xf numFmtId="0" fontId="69" fillId="0" borderId="0">
      <alignment vertical="center"/>
    </xf>
    <xf numFmtId="0" fontId="0" fillId="0" borderId="0">
      <alignment vertical="center"/>
    </xf>
    <xf numFmtId="0" fontId="70" fillId="0" borderId="0">
      <alignment vertical="center"/>
    </xf>
    <xf numFmtId="0" fontId="1" fillId="0" borderId="0">
      <alignment vertical="center"/>
    </xf>
    <xf numFmtId="0" fontId="71" fillId="0" borderId="0"/>
    <xf numFmtId="0" fontId="0" fillId="0" borderId="0">
      <alignment vertical="center"/>
    </xf>
    <xf numFmtId="0" fontId="70" fillId="0" borderId="0">
      <alignment vertical="center"/>
    </xf>
    <xf numFmtId="0" fontId="0" fillId="0" borderId="0">
      <alignment vertical="center"/>
    </xf>
  </cellStyleXfs>
  <cellXfs count="235">
    <xf numFmtId="0" fontId="0" fillId="0" borderId="0" xfId="0">
      <alignment vertical="center"/>
    </xf>
    <xf numFmtId="0" fontId="1" fillId="0" borderId="0" xfId="0" applyFont="1" applyFill="1" applyAlignment="1"/>
    <xf numFmtId="0" fontId="2"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lignment vertical="center"/>
    </xf>
    <xf numFmtId="176" fontId="0" fillId="0" borderId="0" xfId="0" applyNumberFormat="1">
      <alignment vertical="center"/>
    </xf>
    <xf numFmtId="49" fontId="7" fillId="2" borderId="0" xfId="0" applyNumberFormat="1" applyFont="1" applyFill="1" applyAlignment="1">
      <alignment horizontal="center"/>
    </xf>
    <xf numFmtId="0" fontId="1" fillId="2" borderId="0" xfId="0" applyFont="1" applyFill="1" applyAlignment="1">
      <alignment horizontal="center"/>
    </xf>
    <xf numFmtId="49" fontId="8" fillId="2" borderId="0" xfId="0" applyNumberFormat="1" applyFont="1" applyFill="1" applyAlignment="1">
      <alignment horizontal="center" vertical="center" wrapText="1"/>
    </xf>
    <xf numFmtId="0" fontId="8" fillId="2" borderId="0" xfId="0" applyFont="1" applyFill="1" applyAlignment="1">
      <alignment horizontal="center" vertical="center" wrapText="1"/>
    </xf>
    <xf numFmtId="49" fontId="9"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55"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60" applyFont="1" applyFill="1" applyBorder="1" applyAlignment="1">
      <alignment horizontal="center" vertical="center" wrapText="1"/>
    </xf>
    <xf numFmtId="0" fontId="5" fillId="2" borderId="1" xfId="59"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49" fontId="14" fillId="2" borderId="1" xfId="0" applyNumberFormat="1" applyFont="1" applyFill="1" applyBorder="1" applyAlignment="1" applyProtection="1">
      <alignment horizontal="center" vertical="center" wrapText="1"/>
      <protection locked="0"/>
    </xf>
    <xf numFmtId="0" fontId="14"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6" fillId="2" borderId="1" xfId="30" applyNumberFormat="1" applyFont="1" applyFill="1" applyBorder="1" applyAlignment="1">
      <alignment horizontal="center" vertical="center" wrapText="1"/>
    </xf>
    <xf numFmtId="176" fontId="1" fillId="2" borderId="0" xfId="0" applyNumberFormat="1" applyFont="1" applyFill="1" applyAlignment="1">
      <alignment horizontal="center"/>
    </xf>
    <xf numFmtId="0" fontId="1" fillId="2" borderId="0" xfId="0" applyFont="1" applyFill="1" applyAlignment="1"/>
    <xf numFmtId="176" fontId="8" fillId="2" borderId="0" xfId="0" applyNumberFormat="1" applyFont="1" applyFill="1" applyAlignment="1">
      <alignment horizontal="center" vertical="center" wrapText="1"/>
    </xf>
    <xf numFmtId="176" fontId="9"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6" fillId="2" borderId="1" xfId="59" applyFont="1" applyFill="1" applyBorder="1" applyAlignment="1">
      <alignment horizontal="center" vertical="center" wrapText="1"/>
    </xf>
    <xf numFmtId="0" fontId="6" fillId="2" borderId="1" xfId="0" applyFont="1" applyFill="1" applyBorder="1">
      <alignment vertical="center"/>
    </xf>
    <xf numFmtId="176" fontId="5" fillId="2" borderId="1" xfId="59" applyNumberFormat="1" applyFont="1" applyFill="1" applyBorder="1" applyAlignment="1">
      <alignment horizontal="center" vertical="center" wrapText="1"/>
    </xf>
    <xf numFmtId="176" fontId="6" fillId="2" borderId="1" xfId="59"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protection locked="0"/>
    </xf>
    <xf numFmtId="0" fontId="6" fillId="0" borderId="0" xfId="0" applyFont="1" applyFill="1">
      <alignment vertical="center"/>
    </xf>
    <xf numFmtId="0" fontId="0" fillId="2" borderId="0" xfId="0" applyFont="1" applyFill="1" applyAlignment="1">
      <alignment horizontal="center" vertical="center"/>
    </xf>
    <xf numFmtId="0" fontId="0" fillId="2" borderId="0" xfId="0" applyFont="1" applyFill="1" applyAlignment="1">
      <alignment horizontal="center" vertical="center" wrapText="1"/>
    </xf>
    <xf numFmtId="176" fontId="0" fillId="2" borderId="0" xfId="0" applyNumberFormat="1" applyFont="1" applyFill="1" applyAlignment="1">
      <alignment horizontal="center" vertical="center"/>
    </xf>
    <xf numFmtId="0" fontId="0" fillId="2" borderId="0" xfId="0" applyFont="1" applyFill="1" applyAlignment="1">
      <alignment vertical="center" wrapText="1"/>
    </xf>
    <xf numFmtId="0" fontId="0" fillId="0" borderId="0" xfId="0" applyFill="1">
      <alignment vertical="center"/>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49" fontId="9"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2" fillId="2" borderId="1" xfId="56" applyFont="1" applyFill="1" applyBorder="1" applyAlignment="1">
      <alignment vertical="center" wrapText="1"/>
    </xf>
    <xf numFmtId="0" fontId="6" fillId="2" borderId="1" xfId="56"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63" applyFont="1" applyFill="1" applyBorder="1" applyAlignment="1">
      <alignment horizontal="center" vertical="center" wrapText="1"/>
    </xf>
    <xf numFmtId="0" fontId="19" fillId="2" borderId="1" xfId="56" applyFont="1" applyFill="1" applyBorder="1" applyAlignment="1">
      <alignment horizontal="center" vertical="center" wrapText="1"/>
    </xf>
    <xf numFmtId="0" fontId="20" fillId="2" borderId="1" xfId="56"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176" fontId="17" fillId="2" borderId="0" xfId="0" applyNumberFormat="1" applyFont="1" applyFill="1" applyAlignment="1">
      <alignment horizontal="center" vertical="center"/>
    </xf>
    <xf numFmtId="0" fontId="1" fillId="0" borderId="0" xfId="0" applyFont="1" applyFill="1" applyAlignment="1">
      <alignment horizontal="center" vertical="center"/>
    </xf>
    <xf numFmtId="176" fontId="18" fillId="2" borderId="0" xfId="0" applyNumberFormat="1" applyFont="1" applyFill="1" applyAlignment="1">
      <alignment horizontal="center" vertical="center" wrapText="1"/>
    </xf>
    <xf numFmtId="176" fontId="9"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176" fontId="6" fillId="2" borderId="1" xfId="56"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2" fillId="2" borderId="0" xfId="0" applyFont="1" applyFill="1" applyAlignment="1"/>
    <xf numFmtId="49" fontId="0" fillId="2" borderId="0" xfId="0" applyNumberFormat="1" applyFill="1" applyAlignment="1">
      <alignment horizontal="center" vertical="center"/>
    </xf>
    <xf numFmtId="0" fontId="0" fillId="2" borderId="0" xfId="0" applyFill="1" applyAlignment="1">
      <alignment horizontal="center" vertical="center"/>
    </xf>
    <xf numFmtId="177" fontId="0" fillId="2" borderId="0" xfId="0" applyNumberFormat="1" applyFill="1" applyAlignment="1">
      <alignment horizontal="center" vertical="center"/>
    </xf>
    <xf numFmtId="0" fontId="0" fillId="2" borderId="0" xfId="0" applyFill="1">
      <alignment vertical="center"/>
    </xf>
    <xf numFmtId="0" fontId="21" fillId="2" borderId="5" xfId="0" applyFont="1" applyFill="1" applyBorder="1" applyAlignment="1">
      <alignment horizontal="center" vertical="center" wrapText="1"/>
    </xf>
    <xf numFmtId="0" fontId="21" fillId="2" borderId="1" xfId="59" applyFont="1" applyFill="1" applyBorder="1" applyAlignment="1">
      <alignment horizontal="center" vertical="center" wrapText="1"/>
    </xf>
    <xf numFmtId="49" fontId="0" fillId="2" borderId="1" xfId="0" applyNumberFormat="1" applyFont="1" applyFill="1" applyBorder="1" applyAlignment="1" applyProtection="1">
      <alignment horizontal="center" vertical="center" wrapText="1"/>
      <protection locked="0"/>
    </xf>
    <xf numFmtId="0" fontId="0" fillId="2" borderId="1" xfId="0" applyNumberFormat="1" applyFont="1" applyFill="1" applyBorder="1" applyAlignment="1" applyProtection="1">
      <alignment horizontal="center" vertical="center" wrapText="1"/>
      <protection locked="0"/>
    </xf>
    <xf numFmtId="0" fontId="21" fillId="2" borderId="1" xfId="0" applyFont="1" applyFill="1" applyBorder="1" applyAlignment="1">
      <alignment horizontal="center" vertical="center" wrapText="1"/>
    </xf>
    <xf numFmtId="177" fontId="1" fillId="2" borderId="0" xfId="0" applyNumberFormat="1" applyFont="1" applyFill="1" applyAlignment="1">
      <alignment horizontal="center"/>
    </xf>
    <xf numFmtId="177" fontId="8" fillId="2" borderId="0" xfId="0" applyNumberFormat="1" applyFont="1" applyFill="1" applyAlignment="1">
      <alignment horizontal="center" vertical="center" wrapText="1"/>
    </xf>
    <xf numFmtId="177" fontId="9" fillId="2" borderId="2" xfId="0" applyNumberFormat="1"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176" fontId="21" fillId="2" borderId="1" xfId="59"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22" fillId="2" borderId="0" xfId="0" applyFont="1" applyFill="1" applyAlignment="1">
      <alignment vertical="center" wrapText="1"/>
    </xf>
    <xf numFmtId="0" fontId="23" fillId="2" borderId="0" xfId="0" applyFont="1" applyFill="1" applyAlignment="1">
      <alignmen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5" fillId="2" borderId="0" xfId="0" applyFont="1" applyFill="1" applyAlignment="1">
      <alignment vertical="center" wrapText="1"/>
    </xf>
    <xf numFmtId="0" fontId="24" fillId="2" borderId="0" xfId="0" applyFont="1" applyFill="1" applyAlignment="1">
      <alignment horizontal="center" vertical="center" wrapText="1"/>
    </xf>
    <xf numFmtId="49" fontId="25" fillId="2" borderId="0" xfId="0" applyNumberFormat="1" applyFont="1" applyFill="1" applyAlignment="1">
      <alignment horizontal="center" vertical="center"/>
    </xf>
    <xf numFmtId="49" fontId="26" fillId="2" borderId="0" xfId="0" applyNumberFormat="1" applyFont="1" applyFill="1" applyAlignment="1">
      <alignment horizontal="center" vertical="center" wrapText="1"/>
    </xf>
    <xf numFmtId="176" fontId="26" fillId="2" borderId="0" xfId="0" applyNumberFormat="1" applyFont="1" applyFill="1" applyAlignment="1">
      <alignment horizontal="center" vertical="center"/>
    </xf>
    <xf numFmtId="0" fontId="6" fillId="2" borderId="0" xfId="0" applyFont="1" applyFill="1" applyAlignment="1">
      <alignment horizontal="center" vertical="center"/>
    </xf>
    <xf numFmtId="49" fontId="27" fillId="2" borderId="0" xfId="0" applyNumberFormat="1" applyFont="1" applyFill="1" applyAlignment="1">
      <alignment horizontal="left" vertical="center" wrapText="1"/>
    </xf>
    <xf numFmtId="49" fontId="28" fillId="2" borderId="0" xfId="0" applyNumberFormat="1" applyFont="1" applyFill="1" applyAlignment="1">
      <alignment horizontal="left" vertical="center" wrapText="1"/>
    </xf>
    <xf numFmtId="49" fontId="29" fillId="2" borderId="0" xfId="0" applyNumberFormat="1" applyFont="1" applyFill="1" applyAlignment="1">
      <alignment horizontal="center" vertical="center" wrapText="1"/>
    </xf>
    <xf numFmtId="49" fontId="30" fillId="2" borderId="0" xfId="0" applyNumberFormat="1" applyFont="1" applyFill="1" applyAlignment="1">
      <alignment horizontal="center" vertical="center" wrapText="1"/>
    </xf>
    <xf numFmtId="49" fontId="31" fillId="2" borderId="1" xfId="0" applyNumberFormat="1" applyFont="1" applyFill="1" applyBorder="1" applyAlignment="1">
      <alignment horizontal="center" vertical="center" wrapText="1"/>
    </xf>
    <xf numFmtId="49" fontId="32" fillId="2" borderId="1" xfId="0" applyNumberFormat="1" applyFont="1" applyFill="1" applyBorder="1" applyAlignment="1">
      <alignment horizontal="center" vertical="center" wrapText="1"/>
    </xf>
    <xf numFmtId="49" fontId="33"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60" applyFont="1" applyFill="1" applyBorder="1" applyAlignment="1">
      <alignment horizontal="center" vertical="center" wrapText="1"/>
    </xf>
    <xf numFmtId="0" fontId="6" fillId="2" borderId="1" xfId="61" applyFont="1" applyFill="1" applyBorder="1" applyAlignment="1">
      <alignment horizontal="center" vertical="center" wrapText="1"/>
    </xf>
    <xf numFmtId="0" fontId="6" fillId="2" borderId="1" xfId="59" applyFont="1" applyFill="1" applyBorder="1" applyAlignment="1" applyProtection="1">
      <alignment horizontal="center" vertical="center" wrapText="1"/>
      <protection locked="0"/>
    </xf>
    <xf numFmtId="0" fontId="6" fillId="2" borderId="1" xfId="55" applyFont="1" applyFill="1" applyBorder="1" applyAlignment="1">
      <alignment horizontal="center" vertical="center" wrapText="1"/>
    </xf>
    <xf numFmtId="0" fontId="6"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0" fillId="2" borderId="1" xfId="7" applyFont="1" applyFill="1" applyBorder="1" applyAlignment="1">
      <alignment vertical="center" wrapText="1"/>
    </xf>
    <xf numFmtId="0" fontId="0"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59" applyFont="1" applyFill="1" applyBorder="1" applyAlignment="1">
      <alignment horizontal="left" vertical="center" wrapText="1"/>
    </xf>
    <xf numFmtId="0" fontId="5" fillId="2" borderId="1" xfId="0" applyFont="1" applyFill="1" applyBorder="1" applyAlignment="1" applyProtection="1">
      <alignment horizontal="center" vertical="center" wrapText="1"/>
      <protection locked="0"/>
    </xf>
    <xf numFmtId="0" fontId="6" fillId="2" borderId="1" xfId="62" applyFont="1" applyFill="1" applyBorder="1" applyAlignment="1" applyProtection="1">
      <alignment horizontal="center" vertical="center" wrapText="1" shrinkToFit="1"/>
      <protection locked="0"/>
    </xf>
    <xf numFmtId="176" fontId="29" fillId="2" borderId="0" xfId="0" applyNumberFormat="1" applyFont="1" applyFill="1" applyAlignment="1">
      <alignment horizontal="center" vertical="center" wrapText="1"/>
    </xf>
    <xf numFmtId="0" fontId="35" fillId="2" borderId="0" xfId="0" applyFont="1" applyFill="1" applyAlignment="1">
      <alignment horizontal="center" vertical="center" wrapText="1"/>
    </xf>
    <xf numFmtId="176" fontId="30" fillId="2" borderId="0" xfId="0" applyNumberFormat="1" applyFont="1" applyFill="1" applyAlignment="1">
      <alignment horizontal="center" vertical="center" wrapText="1"/>
    </xf>
    <xf numFmtId="49" fontId="36" fillId="2" borderId="0" xfId="0" applyNumberFormat="1" applyFont="1" applyFill="1" applyAlignment="1">
      <alignment horizontal="center" vertical="center" wrapText="1"/>
    </xf>
    <xf numFmtId="0" fontId="33" fillId="2" borderId="1" xfId="0"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176" fontId="33" fillId="2" borderId="1" xfId="0" applyNumberFormat="1" applyFont="1" applyFill="1" applyBorder="1" applyAlignment="1">
      <alignment horizontal="center" vertical="center" wrapText="1"/>
    </xf>
    <xf numFmtId="177" fontId="33" fillId="2" borderId="1"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176" fontId="35" fillId="2"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xf>
    <xf numFmtId="0" fontId="0" fillId="2" borderId="1" xfId="64" applyFill="1" applyBorder="1" applyAlignment="1">
      <alignment horizontal="left" vertical="center" wrapText="1"/>
    </xf>
    <xf numFmtId="0" fontId="0" fillId="2" borderId="1" xfId="64"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62" applyFont="1" applyFill="1" applyBorder="1" applyAlignment="1" applyProtection="1">
      <alignment vertical="center" wrapText="1" shrinkToFit="1"/>
      <protection locked="0"/>
    </xf>
    <xf numFmtId="0" fontId="6" fillId="2" borderId="1" xfId="0" applyFont="1" applyFill="1" applyBorder="1" applyAlignment="1" applyProtection="1">
      <alignment horizontal="left" vertical="center" wrapText="1"/>
      <protection locked="0"/>
    </xf>
    <xf numFmtId="0" fontId="6" fillId="2" borderId="8" xfId="0" applyFont="1" applyFill="1" applyBorder="1" applyAlignment="1">
      <alignment horizontal="left" vertical="center" wrapText="1"/>
    </xf>
    <xf numFmtId="0" fontId="6" fillId="2" borderId="1" xfId="58" applyFont="1" applyFill="1" applyBorder="1" applyAlignment="1" applyProtection="1">
      <alignment horizontal="center" vertical="center" wrapText="1"/>
      <protection locked="0"/>
    </xf>
    <xf numFmtId="0" fontId="35" fillId="2" borderId="1" xfId="62" applyFont="1" applyFill="1" applyBorder="1" applyAlignment="1" applyProtection="1">
      <alignment vertical="center" wrapText="1" shrinkToFit="1"/>
      <protection locked="0"/>
    </xf>
    <xf numFmtId="0" fontId="35" fillId="2" borderId="1" xfId="0" applyFont="1" applyFill="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xf>
    <xf numFmtId="0" fontId="6" fillId="2" borderId="9" xfId="0" applyFont="1" applyFill="1" applyBorder="1" applyAlignment="1">
      <alignment horizontal="center" vertical="center" wrapText="1"/>
    </xf>
    <xf numFmtId="0" fontId="0" fillId="2" borderId="1" xfId="0" applyFill="1" applyBorder="1" applyAlignment="1">
      <alignment vertical="center" wrapText="1"/>
    </xf>
    <xf numFmtId="49" fontId="26" fillId="2" borderId="0" xfId="0" applyNumberFormat="1" applyFont="1" applyFill="1" applyAlignment="1">
      <alignment horizontal="center" vertical="center"/>
    </xf>
    <xf numFmtId="0" fontId="0" fillId="2" borderId="1" xfId="0" applyFill="1" applyBorder="1">
      <alignment vertical="center"/>
    </xf>
    <xf numFmtId="177" fontId="33" fillId="2" borderId="1" xfId="0" applyNumberFormat="1" applyFont="1" applyFill="1" applyBorder="1" applyAlignment="1">
      <alignment horizontal="right" vertical="center" wrapText="1"/>
    </xf>
    <xf numFmtId="176" fontId="6" fillId="2" borderId="1" xfId="0" applyNumberFormat="1" applyFont="1" applyFill="1" applyBorder="1" applyAlignment="1">
      <alignment horizontal="center" vertical="center"/>
    </xf>
    <xf numFmtId="0" fontId="26" fillId="2" borderId="0" xfId="0" applyFont="1" applyFill="1" applyAlignment="1">
      <alignment horizontal="center" vertical="center"/>
    </xf>
    <xf numFmtId="0" fontId="14" fillId="2" borderId="0" xfId="0" applyFont="1" applyFill="1" applyAlignment="1">
      <alignment vertical="center" wrapText="1"/>
    </xf>
    <xf numFmtId="0" fontId="12" fillId="2" borderId="0" xfId="0" applyFont="1" applyFill="1" applyAlignment="1">
      <alignment vertical="center" wrapText="1"/>
    </xf>
    <xf numFmtId="0" fontId="9" fillId="2" borderId="0" xfId="0" applyFont="1" applyFill="1" applyAlignment="1">
      <alignment vertical="center" wrapText="1"/>
    </xf>
    <xf numFmtId="0" fontId="14" fillId="2" borderId="0" xfId="0" applyFont="1" applyFill="1" applyAlignment="1">
      <alignment horizontal="center" vertical="center" wrapText="1"/>
    </xf>
    <xf numFmtId="0" fontId="14" fillId="2" borderId="0" xfId="0" applyFont="1" applyFill="1">
      <alignment vertical="center"/>
    </xf>
    <xf numFmtId="49" fontId="37"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35" fillId="2" borderId="0" xfId="0" applyNumberFormat="1" applyFont="1" applyFill="1" applyAlignment="1">
      <alignment horizontal="center" vertical="center" wrapText="1"/>
    </xf>
    <xf numFmtId="176" fontId="17" fillId="2" borderId="0" xfId="0" applyNumberFormat="1" applyFont="1" applyFill="1" applyAlignment="1">
      <alignment horizontal="center" vertical="center" wrapText="1"/>
    </xf>
    <xf numFmtId="49" fontId="17" fillId="2" borderId="0" xfId="0" applyNumberFormat="1" applyFont="1" applyFill="1" applyAlignment="1">
      <alignment horizontal="center" vertical="center" wrapText="1"/>
    </xf>
    <xf numFmtId="49" fontId="38" fillId="2" borderId="0" xfId="0" applyNumberFormat="1" applyFont="1" applyFill="1" applyAlignment="1">
      <alignment horizontal="left" vertical="center" wrapText="1"/>
    </xf>
    <xf numFmtId="49" fontId="17" fillId="2" borderId="0" xfId="0" applyNumberFormat="1" applyFont="1" applyFill="1" applyAlignment="1">
      <alignment horizontal="left" vertical="center" wrapText="1"/>
    </xf>
    <xf numFmtId="49" fontId="39" fillId="2" borderId="0" xfId="0" applyNumberFormat="1" applyFont="1" applyFill="1" applyAlignment="1">
      <alignment horizontal="center" vertical="center" wrapText="1"/>
    </xf>
    <xf numFmtId="49" fontId="40" fillId="2" borderId="1"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41" fillId="2" borderId="1" xfId="0" applyFont="1" applyFill="1" applyBorder="1" applyAlignment="1">
      <alignment horizontal="left" vertical="center" wrapText="1"/>
    </xf>
    <xf numFmtId="0" fontId="42" fillId="2" borderId="1" xfId="0" applyFont="1" applyFill="1" applyBorder="1" applyAlignment="1">
      <alignment horizontal="left" vertical="center" wrapText="1"/>
    </xf>
    <xf numFmtId="0" fontId="6" fillId="2" borderId="1" xfId="0" applyFont="1" applyFill="1" applyBorder="1" applyAlignment="1" applyProtection="1">
      <alignment horizontal="center" vertical="center" wrapText="1"/>
    </xf>
    <xf numFmtId="0" fontId="43" fillId="2" borderId="1" xfId="0" applyFont="1" applyFill="1" applyBorder="1" applyAlignment="1">
      <alignment vertical="center" wrapText="1"/>
    </xf>
    <xf numFmtId="0" fontId="44" fillId="2" borderId="1" xfId="0" applyFont="1" applyFill="1" applyBorder="1" applyAlignment="1">
      <alignment horizontal="center" vertical="center" wrapText="1"/>
    </xf>
    <xf numFmtId="0" fontId="0" fillId="2" borderId="1" xfId="62" applyFont="1" applyFill="1" applyBorder="1" applyAlignment="1" applyProtection="1">
      <alignment horizontal="center" vertical="center" wrapText="1" shrinkToFit="1"/>
      <protection locked="0"/>
    </xf>
    <xf numFmtId="176" fontId="39" fillId="2" borderId="0" xfId="0" applyNumberFormat="1" applyFont="1" applyFill="1" applyAlignment="1">
      <alignment horizontal="center" vertical="center" wrapText="1"/>
    </xf>
    <xf numFmtId="0" fontId="6" fillId="2" borderId="1" xfId="0" applyFont="1" applyFill="1" applyBorder="1" applyAlignment="1">
      <alignment horizontal="right" vertical="center" wrapText="1"/>
    </xf>
    <xf numFmtId="176" fontId="6" fillId="2" borderId="1" xfId="0" applyNumberFormat="1" applyFont="1" applyFill="1" applyBorder="1" applyAlignment="1" applyProtection="1">
      <alignment horizontal="center" vertical="center" wrapText="1"/>
      <protection locked="0"/>
    </xf>
    <xf numFmtId="0" fontId="6" fillId="0" borderId="0" xfId="0" applyFont="1">
      <alignment vertical="center"/>
    </xf>
    <xf numFmtId="0" fontId="33" fillId="2" borderId="1" xfId="0" applyNumberFormat="1" applyFont="1" applyFill="1" applyBorder="1" applyAlignment="1">
      <alignment horizontal="center" vertical="center"/>
    </xf>
    <xf numFmtId="0" fontId="34"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49" fontId="37" fillId="2" borderId="1" xfId="0" applyNumberFormat="1" applyFont="1" applyFill="1" applyBorder="1" applyAlignment="1">
      <alignment horizontal="center" vertical="center"/>
    </xf>
    <xf numFmtId="176" fontId="0" fillId="0" borderId="0" xfId="0" applyNumberFormat="1" applyAlignment="1">
      <alignment horizontal="center" vertical="center"/>
    </xf>
    <xf numFmtId="176" fontId="6" fillId="2" borderId="2" xfId="0" applyNumberFormat="1" applyFont="1" applyFill="1" applyBorder="1" applyAlignment="1">
      <alignment horizontal="center" vertical="center" wrapText="1"/>
    </xf>
    <xf numFmtId="176" fontId="17"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45" fillId="2" borderId="0" xfId="0" applyFont="1" applyFill="1" applyAlignment="1">
      <alignment horizontal="center" vertical="center" wrapText="1"/>
    </xf>
    <xf numFmtId="0" fontId="0" fillId="2" borderId="0" xfId="0" applyFill="1" applyAlignment="1">
      <alignment horizontal="justify" vertical="center"/>
    </xf>
    <xf numFmtId="177" fontId="0" fillId="2" borderId="0" xfId="0" applyNumberFormat="1" applyFill="1">
      <alignment vertical="center"/>
    </xf>
    <xf numFmtId="176" fontId="0" fillId="2" borderId="0" xfId="0" applyNumberFormat="1" applyFill="1" applyAlignment="1">
      <alignment horizontal="center" vertical="center"/>
    </xf>
    <xf numFmtId="0" fontId="7" fillId="2" borderId="0" xfId="0" applyFont="1" applyFill="1" applyAlignment="1">
      <alignment horizontal="left" vertical="center" wrapText="1"/>
    </xf>
    <xf numFmtId="0" fontId="1" fillId="2" borderId="0" xfId="0" applyFont="1" applyFill="1" applyAlignment="1">
      <alignment horizontal="justify" vertical="center" wrapText="1"/>
    </xf>
    <xf numFmtId="0" fontId="8" fillId="2" borderId="0" xfId="0" applyFont="1" applyFill="1" applyAlignment="1">
      <alignment horizontal="justify" vertical="center" wrapText="1"/>
    </xf>
    <xf numFmtId="0" fontId="1" fillId="2" borderId="12" xfId="0" applyFont="1" applyFill="1" applyBorder="1" applyAlignment="1">
      <alignment horizontal="center" vertical="center" wrapText="1"/>
    </xf>
    <xf numFmtId="0" fontId="1" fillId="2" borderId="12" xfId="0" applyFont="1" applyFill="1" applyBorder="1" applyAlignment="1">
      <alignment horizontal="justify" vertical="center" wrapText="1"/>
    </xf>
    <xf numFmtId="0" fontId="45"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5"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45" fillId="2" borderId="1" xfId="0" applyFont="1" applyFill="1" applyBorder="1" applyAlignment="1">
      <alignment vertical="center" wrapText="1"/>
    </xf>
    <xf numFmtId="0" fontId="45" fillId="2" borderId="1" xfId="0" applyFont="1" applyFill="1" applyBorder="1" applyAlignment="1">
      <alignment horizontal="justify" vertical="center" wrapText="1"/>
    </xf>
    <xf numFmtId="0" fontId="45" fillId="2" borderId="2" xfId="0" applyFont="1" applyFill="1" applyBorder="1" applyAlignment="1">
      <alignment horizontal="center" vertical="center" wrapText="1"/>
    </xf>
    <xf numFmtId="0" fontId="46" fillId="2" borderId="1" xfId="0" applyFont="1" applyFill="1" applyBorder="1" applyAlignment="1">
      <alignment horizontal="justify" vertical="center"/>
    </xf>
    <xf numFmtId="0" fontId="45"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justify" vertical="center" wrapText="1"/>
    </xf>
    <xf numFmtId="0" fontId="2" fillId="2" borderId="13" xfId="0" applyFont="1" applyFill="1" applyBorder="1" applyAlignment="1">
      <alignment vertical="center" wrapText="1"/>
    </xf>
    <xf numFmtId="0" fontId="45" fillId="2" borderId="13" xfId="0" applyFont="1" applyFill="1" applyBorder="1" applyAlignment="1">
      <alignment horizontal="center" vertical="center" wrapText="1"/>
    </xf>
    <xf numFmtId="0" fontId="45" fillId="2" borderId="5" xfId="0" applyFont="1" applyFill="1" applyBorder="1" applyAlignment="1">
      <alignment vertical="center" wrapText="1"/>
    </xf>
    <xf numFmtId="0" fontId="45" fillId="2" borderId="5" xfId="0" applyFont="1" applyFill="1" applyBorder="1" applyAlignment="1">
      <alignment horizontal="justify" vertical="center" wrapText="1"/>
    </xf>
    <xf numFmtId="0" fontId="2" fillId="2" borderId="1" xfId="30" applyNumberFormat="1" applyFont="1" applyFill="1" applyBorder="1" applyAlignment="1">
      <alignment horizontal="justify" vertical="center" wrapText="1"/>
    </xf>
    <xf numFmtId="177" fontId="1" fillId="2" borderId="0" xfId="0" applyNumberFormat="1" applyFont="1" applyFill="1" applyAlignment="1">
      <alignment horizontal="center" vertical="center" wrapText="1"/>
    </xf>
    <xf numFmtId="176" fontId="1" fillId="2" borderId="0" xfId="0" applyNumberFormat="1" applyFont="1" applyFill="1" applyAlignment="1">
      <alignment horizontal="center" vertical="center" wrapText="1"/>
    </xf>
    <xf numFmtId="177" fontId="2" fillId="2" borderId="12" xfId="0" applyNumberFormat="1" applyFont="1" applyFill="1" applyBorder="1" applyAlignment="1">
      <alignment horizontal="center" vertical="center" wrapText="1"/>
    </xf>
    <xf numFmtId="31" fontId="2" fillId="2" borderId="0" xfId="0" applyNumberFormat="1" applyFont="1" applyFill="1" applyBorder="1" applyAlignment="1">
      <alignment horizontal="center" vertical="center" wrapText="1"/>
    </xf>
    <xf numFmtId="176" fontId="2" fillId="2" borderId="12" xfId="0" applyNumberFormat="1" applyFont="1" applyFill="1" applyBorder="1" applyAlignment="1">
      <alignment horizontal="center" vertical="center" wrapText="1"/>
    </xf>
    <xf numFmtId="176" fontId="2" fillId="2" borderId="0" xfId="0" applyNumberFormat="1" applyFont="1" applyFill="1" applyBorder="1" applyAlignment="1">
      <alignment horizontal="center" vertical="center" wrapText="1"/>
    </xf>
    <xf numFmtId="176" fontId="47" fillId="2" borderId="0" xfId="0" applyNumberFormat="1" applyFont="1" applyFill="1" applyBorder="1" applyAlignment="1">
      <alignment horizontal="center" vertical="center" wrapText="1"/>
    </xf>
    <xf numFmtId="0" fontId="47" fillId="2" borderId="0" xfId="0" applyFont="1" applyFill="1" applyBorder="1" applyAlignment="1">
      <alignment horizontal="center" vertical="center" wrapText="1"/>
    </xf>
    <xf numFmtId="177" fontId="45" fillId="2" borderId="1" xfId="0" applyNumberFormat="1" applyFont="1" applyFill="1" applyBorder="1" applyAlignment="1">
      <alignment horizontal="center" vertical="center" wrapText="1"/>
    </xf>
    <xf numFmtId="176" fontId="45" fillId="2" borderId="1" xfId="0" applyNumberFormat="1" applyFont="1" applyFill="1" applyBorder="1" applyAlignment="1">
      <alignment horizontal="center" vertical="center" wrapText="1"/>
    </xf>
    <xf numFmtId="0" fontId="45" fillId="2" borderId="1" xfId="0" applyFont="1" applyFill="1" applyBorder="1" applyAlignment="1">
      <alignment horizontal="center"/>
    </xf>
    <xf numFmtId="0" fontId="48" fillId="2" borderId="1" xfId="0" applyFont="1" applyFill="1" applyBorder="1" applyAlignment="1">
      <alignment horizontal="center" vertical="center" wrapText="1"/>
    </xf>
    <xf numFmtId="176" fontId="48"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7" fontId="45"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7" fontId="45" fillId="2" borderId="5" xfId="0" applyNumberFormat="1" applyFont="1" applyFill="1" applyBorder="1" applyAlignment="1">
      <alignment horizontal="center" vertical="center" wrapText="1"/>
    </xf>
    <xf numFmtId="176" fontId="45"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177" fontId="45" fillId="2" borderId="13" xfId="0" applyNumberFormat="1" applyFont="1" applyFill="1" applyBorder="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常规 2 3 10 5 2 3" xfId="5"/>
    <cellStyle name="千位分隔[0]" xfId="6" builtinId="6"/>
    <cellStyle name="常规 114"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标题 3" xfId="24" builtinId="18"/>
    <cellStyle name="百分比 6" xfId="25"/>
    <cellStyle name="60% - 强调文字颜色 1" xfId="26" builtinId="32"/>
    <cellStyle name="60% - 强调文字颜色 4" xfId="27" builtinId="44"/>
    <cellStyle name="输出" xfId="28" builtinId="21"/>
    <cellStyle name="计算" xfId="29" builtinId="22"/>
    <cellStyle name="常规_Sheet1 4"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3" xfId="55"/>
    <cellStyle name="常规 10 10" xfId="56"/>
    <cellStyle name="常规 41" xfId="57"/>
    <cellStyle name="常规 11 2 3 2 3" xfId="58"/>
    <cellStyle name="常规 2" xfId="59"/>
    <cellStyle name="常规 4" xfId="60"/>
    <cellStyle name="常规_以工代赈项目备案表" xfId="61"/>
    <cellStyle name="常规 10 10 8" xfId="62"/>
    <cellStyle name="常规 2 70" xfId="63"/>
    <cellStyle name="常规 65" xfId="6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BDCA0"/>
      <color rgb="00FFFF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3"/>
  <sheetViews>
    <sheetView workbookViewId="0">
      <pane ySplit="7" topLeftCell="A30" activePane="bottomLeft" state="frozen"/>
      <selection/>
      <selection pane="bottomLeft" activeCell="A1" sqref="A1:P32"/>
    </sheetView>
  </sheetViews>
  <sheetFormatPr defaultColWidth="9" defaultRowHeight="13.5"/>
  <cols>
    <col min="1" max="5" width="9" style="78"/>
    <col min="6" max="6" width="10.7583333333333" style="188" customWidth="1"/>
    <col min="7" max="7" width="9" style="78"/>
    <col min="8" max="8" width="16.5" style="188" customWidth="1"/>
    <col min="9" max="9" width="10.5" style="189" customWidth="1"/>
    <col min="10" max="10" width="11.625" style="78" customWidth="1"/>
    <col min="11" max="13" width="11.625" style="190" customWidth="1"/>
    <col min="14" max="14" width="8.5" style="190" customWidth="1"/>
    <col min="15" max="15" width="10.125" style="190" customWidth="1"/>
    <col min="16" max="16" width="7.125" style="78" customWidth="1"/>
    <col min="17" max="16384" width="9" style="47"/>
  </cols>
  <sheetData>
    <row r="1" ht="20" customHeight="1" spans="1:15">
      <c r="A1" s="191" t="s">
        <v>0</v>
      </c>
      <c r="B1" s="191"/>
      <c r="F1" s="192"/>
      <c r="H1" s="192"/>
      <c r="I1" s="215"/>
      <c r="K1" s="216"/>
      <c r="L1" s="216"/>
      <c r="M1" s="216"/>
      <c r="N1" s="216"/>
      <c r="O1" s="216"/>
    </row>
    <row r="2" ht="36" customHeight="1" spans="1:16">
      <c r="A2" s="11" t="s">
        <v>1</v>
      </c>
      <c r="B2" s="11"/>
      <c r="C2" s="11"/>
      <c r="D2" s="11"/>
      <c r="E2" s="11"/>
      <c r="F2" s="193"/>
      <c r="G2" s="11"/>
      <c r="H2" s="193"/>
      <c r="I2" s="85"/>
      <c r="J2" s="11"/>
      <c r="K2" s="31"/>
      <c r="L2" s="31"/>
      <c r="M2" s="31"/>
      <c r="N2" s="31"/>
      <c r="O2" s="31"/>
      <c r="P2" s="11"/>
    </row>
    <row r="3" ht="21" customHeight="1" spans="1:16">
      <c r="A3" s="194"/>
      <c r="B3" s="194"/>
      <c r="C3" s="194"/>
      <c r="D3" s="194"/>
      <c r="E3" s="194"/>
      <c r="F3" s="195"/>
      <c r="G3" s="194"/>
      <c r="H3" s="195"/>
      <c r="I3" s="217"/>
      <c r="J3" s="218"/>
      <c r="K3" s="219"/>
      <c r="L3" s="220"/>
      <c r="M3" s="219"/>
      <c r="N3" s="220"/>
      <c r="O3" s="221" t="s">
        <v>2</v>
      </c>
      <c r="P3" s="222"/>
    </row>
    <row r="4" s="186" customFormat="1" ht="12" spans="1:16">
      <c r="A4" s="196" t="s">
        <v>3</v>
      </c>
      <c r="B4" s="196" t="s">
        <v>4</v>
      </c>
      <c r="C4" s="196" t="s">
        <v>5</v>
      </c>
      <c r="D4" s="196" t="s">
        <v>6</v>
      </c>
      <c r="E4" s="196" t="s">
        <v>7</v>
      </c>
      <c r="F4" s="196" t="s">
        <v>8</v>
      </c>
      <c r="G4" s="196" t="s">
        <v>9</v>
      </c>
      <c r="H4" s="196" t="s">
        <v>10</v>
      </c>
      <c r="I4" s="223" t="s">
        <v>11</v>
      </c>
      <c r="J4" s="196" t="s">
        <v>12</v>
      </c>
      <c r="K4" s="224"/>
      <c r="L4" s="224"/>
      <c r="M4" s="224"/>
      <c r="N4" s="224"/>
      <c r="O4" s="224"/>
      <c r="P4" s="225" t="s">
        <v>13</v>
      </c>
    </row>
    <row r="5" s="186" customFormat="1" ht="12" spans="1:16">
      <c r="A5" s="196"/>
      <c r="B5" s="196"/>
      <c r="C5" s="196"/>
      <c r="D5" s="196"/>
      <c r="E5" s="196"/>
      <c r="F5" s="196"/>
      <c r="G5" s="196"/>
      <c r="H5" s="196"/>
      <c r="I5" s="223"/>
      <c r="J5" s="196" t="s">
        <v>14</v>
      </c>
      <c r="K5" s="224" t="s">
        <v>15</v>
      </c>
      <c r="L5" s="224"/>
      <c r="M5" s="224"/>
      <c r="N5" s="224"/>
      <c r="O5" s="224"/>
      <c r="P5" s="207"/>
    </row>
    <row r="6" s="186" customFormat="1" ht="12" spans="1:16">
      <c r="A6" s="196"/>
      <c r="B6" s="196"/>
      <c r="C6" s="196"/>
      <c r="D6" s="196"/>
      <c r="E6" s="196"/>
      <c r="F6" s="196"/>
      <c r="G6" s="196"/>
      <c r="H6" s="196"/>
      <c r="I6" s="223"/>
      <c r="J6" s="196"/>
      <c r="K6" s="224" t="s">
        <v>16</v>
      </c>
      <c r="L6" s="224" t="s">
        <v>17</v>
      </c>
      <c r="M6" s="224" t="s">
        <v>18</v>
      </c>
      <c r="N6" s="224" t="s">
        <v>19</v>
      </c>
      <c r="O6" s="224" t="s">
        <v>20</v>
      </c>
      <c r="P6" s="196"/>
    </row>
    <row r="7" s="186" customFormat="1" ht="25" customHeight="1" spans="1:16">
      <c r="A7" s="196"/>
      <c r="B7" s="196"/>
      <c r="C7" s="196"/>
      <c r="D7" s="196"/>
      <c r="E7" s="196"/>
      <c r="F7" s="196"/>
      <c r="G7" s="196"/>
      <c r="H7" s="196"/>
      <c r="I7" s="223"/>
      <c r="J7" s="226" t="s">
        <v>11</v>
      </c>
      <c r="K7" s="227">
        <f>K14+K22+K24+K27+K32</f>
        <v>37360.844</v>
      </c>
      <c r="L7" s="227">
        <f>L14+L22+L24+L27+L32</f>
        <v>26226.66</v>
      </c>
      <c r="M7" s="227">
        <f>M14+M22+M24+M27+M32</f>
        <v>9034.184</v>
      </c>
      <c r="N7" s="227">
        <f>N14+N22+N24+N27+N32</f>
        <v>0</v>
      </c>
      <c r="O7" s="227">
        <f>O14+O22+O24+O27+O32</f>
        <v>2100</v>
      </c>
      <c r="P7" s="196"/>
    </row>
    <row r="8" s="186" customFormat="1" ht="91" customHeight="1" spans="1:16">
      <c r="A8" s="196" t="s">
        <v>21</v>
      </c>
      <c r="B8" s="197" t="s">
        <v>22</v>
      </c>
      <c r="C8" s="197" t="s">
        <v>23</v>
      </c>
      <c r="D8" s="197" t="s">
        <v>24</v>
      </c>
      <c r="E8" s="197" t="s">
        <v>25</v>
      </c>
      <c r="F8" s="197" t="s">
        <v>26</v>
      </c>
      <c r="G8" s="197" t="s">
        <v>27</v>
      </c>
      <c r="H8" s="198" t="s">
        <v>28</v>
      </c>
      <c r="I8" s="223">
        <f>K14</f>
        <v>20480.144</v>
      </c>
      <c r="J8" s="114" t="s">
        <v>29</v>
      </c>
      <c r="K8" s="228">
        <f t="shared" ref="K8:K13" si="0">L8+M8+N8+O8</f>
        <v>3200</v>
      </c>
      <c r="L8" s="228">
        <f>900+1100</f>
        <v>2000</v>
      </c>
      <c r="M8" s="228">
        <v>1200</v>
      </c>
      <c r="N8" s="228"/>
      <c r="O8" s="228"/>
      <c r="P8" s="228"/>
    </row>
    <row r="9" s="186" customFormat="1" ht="46" customHeight="1" spans="1:16">
      <c r="A9" s="196"/>
      <c r="B9" s="197" t="s">
        <v>30</v>
      </c>
      <c r="C9" s="197" t="s">
        <v>31</v>
      </c>
      <c r="D9" s="197" t="s">
        <v>24</v>
      </c>
      <c r="E9" s="197" t="s">
        <v>25</v>
      </c>
      <c r="F9" s="197" t="s">
        <v>32</v>
      </c>
      <c r="G9" s="197" t="s">
        <v>33</v>
      </c>
      <c r="H9" s="197" t="s">
        <v>34</v>
      </c>
      <c r="I9" s="223"/>
      <c r="J9" s="114" t="s">
        <v>29</v>
      </c>
      <c r="K9" s="228">
        <f t="shared" si="0"/>
        <v>13502.644</v>
      </c>
      <c r="L9" s="228">
        <f>11053.8+330.9+71.76</f>
        <v>11456.46</v>
      </c>
      <c r="M9" s="228">
        <f>550+1567.944-71.76</f>
        <v>2046.184</v>
      </c>
      <c r="N9" s="228"/>
      <c r="O9" s="228"/>
      <c r="P9" s="228"/>
    </row>
    <row r="10" s="186" customFormat="1" ht="65" customHeight="1" spans="1:16">
      <c r="A10" s="196"/>
      <c r="B10" s="199"/>
      <c r="C10" s="199"/>
      <c r="D10" s="199"/>
      <c r="E10" s="199"/>
      <c r="F10" s="199"/>
      <c r="G10" s="199"/>
      <c r="H10" s="199"/>
      <c r="I10" s="223"/>
      <c r="J10" s="114" t="s">
        <v>35</v>
      </c>
      <c r="K10" s="228">
        <f t="shared" si="0"/>
        <v>877.5</v>
      </c>
      <c r="L10" s="228">
        <v>403.5</v>
      </c>
      <c r="M10" s="228">
        <v>474</v>
      </c>
      <c r="N10" s="228"/>
      <c r="O10" s="228"/>
      <c r="P10" s="228"/>
    </row>
    <row r="11" s="186" customFormat="1" ht="138" customHeight="1" spans="1:16">
      <c r="A11" s="196"/>
      <c r="B11" s="197" t="s">
        <v>36</v>
      </c>
      <c r="C11" s="197" t="s">
        <v>37</v>
      </c>
      <c r="D11" s="197" t="s">
        <v>38</v>
      </c>
      <c r="E11" s="197" t="s">
        <v>25</v>
      </c>
      <c r="F11" s="200" t="s">
        <v>39</v>
      </c>
      <c r="G11" s="197" t="s">
        <v>33</v>
      </c>
      <c r="H11" s="200" t="s">
        <v>40</v>
      </c>
      <c r="I11" s="223"/>
      <c r="J11" s="114" t="s">
        <v>29</v>
      </c>
      <c r="K11" s="228">
        <f t="shared" si="0"/>
        <v>500</v>
      </c>
      <c r="L11" s="228">
        <v>500</v>
      </c>
      <c r="M11" s="228"/>
      <c r="N11" s="228"/>
      <c r="O11" s="228"/>
      <c r="P11" s="228"/>
    </row>
    <row r="12" s="186" customFormat="1" ht="94" customHeight="1" spans="1:16">
      <c r="A12" s="196"/>
      <c r="B12" s="201" t="s">
        <v>41</v>
      </c>
      <c r="C12" s="114" t="s">
        <v>42</v>
      </c>
      <c r="D12" s="114" t="s">
        <v>24</v>
      </c>
      <c r="E12" s="197" t="s">
        <v>25</v>
      </c>
      <c r="F12" s="202" t="s">
        <v>43</v>
      </c>
      <c r="G12" s="114" t="s">
        <v>33</v>
      </c>
      <c r="H12" s="202" t="s">
        <v>44</v>
      </c>
      <c r="I12" s="223"/>
      <c r="J12" s="114" t="s">
        <v>29</v>
      </c>
      <c r="K12" s="228">
        <f t="shared" si="0"/>
        <v>1800</v>
      </c>
      <c r="L12" s="228">
        <v>860</v>
      </c>
      <c r="M12" s="228">
        <f>90+700</f>
        <v>790</v>
      </c>
      <c r="N12" s="228"/>
      <c r="O12" s="228">
        <v>150</v>
      </c>
      <c r="P12" s="201"/>
    </row>
    <row r="13" s="186" customFormat="1" ht="166" customHeight="1" spans="1:16">
      <c r="A13" s="196"/>
      <c r="B13" s="201" t="s">
        <v>45</v>
      </c>
      <c r="C13" s="114" t="s">
        <v>46</v>
      </c>
      <c r="D13" s="114" t="s">
        <v>47</v>
      </c>
      <c r="E13" s="197" t="s">
        <v>25</v>
      </c>
      <c r="F13" s="202" t="s">
        <v>48</v>
      </c>
      <c r="G13" s="114" t="s">
        <v>49</v>
      </c>
      <c r="H13" s="202" t="s">
        <v>50</v>
      </c>
      <c r="I13" s="223"/>
      <c r="J13" s="114" t="s">
        <v>29</v>
      </c>
      <c r="K13" s="228">
        <f t="shared" si="0"/>
        <v>600</v>
      </c>
      <c r="L13" s="228">
        <f>300+300</f>
        <v>600</v>
      </c>
      <c r="M13" s="228"/>
      <c r="N13" s="228"/>
      <c r="O13" s="228"/>
      <c r="P13" s="201"/>
    </row>
    <row r="14" s="187" customFormat="1" ht="24" customHeight="1" spans="1:16">
      <c r="A14" s="196"/>
      <c r="B14" s="203"/>
      <c r="C14" s="203"/>
      <c r="D14" s="203"/>
      <c r="E14" s="203"/>
      <c r="F14" s="204"/>
      <c r="G14" s="203"/>
      <c r="H14" s="204"/>
      <c r="I14" s="223"/>
      <c r="J14" s="196" t="s">
        <v>16</v>
      </c>
      <c r="K14" s="224">
        <f>SUM(K8:K13)</f>
        <v>20480.144</v>
      </c>
      <c r="L14" s="224">
        <f>SUM(L8:L13)</f>
        <v>15819.96</v>
      </c>
      <c r="M14" s="224">
        <f>SUM(M8:M13)</f>
        <v>4510.184</v>
      </c>
      <c r="N14" s="224">
        <f>SUM(N8:N13)</f>
        <v>0</v>
      </c>
      <c r="O14" s="224">
        <f>SUM(O8:O13)</f>
        <v>150</v>
      </c>
      <c r="P14" s="203"/>
    </row>
    <row r="15" s="186" customFormat="1" ht="48" customHeight="1" spans="1:16">
      <c r="A15" s="205" t="s">
        <v>51</v>
      </c>
      <c r="B15" s="197" t="s">
        <v>52</v>
      </c>
      <c r="C15" s="197" t="s">
        <v>53</v>
      </c>
      <c r="D15" s="197" t="s">
        <v>24</v>
      </c>
      <c r="E15" s="197" t="s">
        <v>54</v>
      </c>
      <c r="F15" s="200" t="s">
        <v>55</v>
      </c>
      <c r="G15" s="197" t="s">
        <v>56</v>
      </c>
      <c r="H15" s="200" t="s">
        <v>57</v>
      </c>
      <c r="I15" s="229" t="s">
        <v>58</v>
      </c>
      <c r="J15" s="197" t="s">
        <v>29</v>
      </c>
      <c r="K15" s="228">
        <f>L15+M15+N15+O15</f>
        <v>4046.2</v>
      </c>
      <c r="L15" s="228">
        <f>3726.2+500-350-150</f>
        <v>3726.2</v>
      </c>
      <c r="M15" s="228">
        <v>320</v>
      </c>
      <c r="N15" s="228"/>
      <c r="O15" s="228"/>
      <c r="P15" s="114"/>
    </row>
    <row r="16" s="186" customFormat="1" ht="75" customHeight="1" spans="1:16">
      <c r="A16" s="196"/>
      <c r="B16" s="114"/>
      <c r="C16" s="114"/>
      <c r="D16" s="114"/>
      <c r="E16" s="114"/>
      <c r="F16" s="202"/>
      <c r="G16" s="114"/>
      <c r="H16" s="202"/>
      <c r="I16" s="223"/>
      <c r="J16" s="114" t="s">
        <v>35</v>
      </c>
      <c r="K16" s="228">
        <f>SUM(L16:O16)</f>
        <v>391</v>
      </c>
      <c r="L16" s="228">
        <f>121+145.5</f>
        <v>266.5</v>
      </c>
      <c r="M16" s="228">
        <f>70+54.5</f>
        <v>124.5</v>
      </c>
      <c r="N16" s="228"/>
      <c r="O16" s="228"/>
      <c r="P16" s="114"/>
    </row>
    <row r="17" s="186" customFormat="1" ht="123" customHeight="1" spans="1:16">
      <c r="A17" s="196"/>
      <c r="B17" s="201" t="s">
        <v>59</v>
      </c>
      <c r="C17" s="201" t="s">
        <v>60</v>
      </c>
      <c r="D17" s="114" t="s">
        <v>61</v>
      </c>
      <c r="E17" s="201" t="s">
        <v>54</v>
      </c>
      <c r="F17" s="202" t="s">
        <v>62</v>
      </c>
      <c r="G17" s="201" t="s">
        <v>56</v>
      </c>
      <c r="H17" s="202" t="s">
        <v>63</v>
      </c>
      <c r="I17" s="223"/>
      <c r="J17" s="114" t="s">
        <v>29</v>
      </c>
      <c r="K17" s="228">
        <f>L17+M17+N17+O17</f>
        <v>478</v>
      </c>
      <c r="L17" s="228">
        <v>478</v>
      </c>
      <c r="M17" s="228"/>
      <c r="N17" s="228"/>
      <c r="O17" s="228"/>
      <c r="P17" s="114"/>
    </row>
    <row r="18" s="186" customFormat="1" ht="45" customHeight="1" spans="1:16">
      <c r="A18" s="205"/>
      <c r="B18" s="197" t="s">
        <v>64</v>
      </c>
      <c r="C18" s="197" t="s">
        <v>65</v>
      </c>
      <c r="D18" s="197" t="s">
        <v>24</v>
      </c>
      <c r="E18" s="197" t="s">
        <v>54</v>
      </c>
      <c r="F18" s="197" t="s">
        <v>66</v>
      </c>
      <c r="G18" s="197" t="s">
        <v>56</v>
      </c>
      <c r="H18" s="197" t="s">
        <v>67</v>
      </c>
      <c r="I18" s="229"/>
      <c r="J18" s="197" t="s">
        <v>29</v>
      </c>
      <c r="K18" s="228">
        <f>L18+M18+N18+O18</f>
        <v>1500</v>
      </c>
      <c r="L18" s="228">
        <v>400</v>
      </c>
      <c r="M18" s="228">
        <v>100</v>
      </c>
      <c r="N18" s="228"/>
      <c r="O18" s="228">
        <v>1000</v>
      </c>
      <c r="P18" s="114"/>
    </row>
    <row r="19" s="186" customFormat="1" ht="52" customHeight="1" spans="1:16">
      <c r="A19" s="196"/>
      <c r="B19" s="114"/>
      <c r="C19" s="114"/>
      <c r="D19" s="114"/>
      <c r="E19" s="114"/>
      <c r="F19" s="114"/>
      <c r="G19" s="114"/>
      <c r="H19" s="114"/>
      <c r="I19" s="223"/>
      <c r="J19" s="114" t="s">
        <v>35</v>
      </c>
      <c r="K19" s="228">
        <f>L19+M19+N19+O19</f>
        <v>98</v>
      </c>
      <c r="L19" s="230"/>
      <c r="M19" s="230">
        <v>98</v>
      </c>
      <c r="N19" s="230"/>
      <c r="O19" s="230"/>
      <c r="P19" s="197"/>
    </row>
    <row r="20" s="186" customFormat="1" ht="120" spans="1:16">
      <c r="A20" s="205"/>
      <c r="B20" s="197" t="s">
        <v>68</v>
      </c>
      <c r="C20" s="197" t="s">
        <v>69</v>
      </c>
      <c r="D20" s="197" t="s">
        <v>70</v>
      </c>
      <c r="E20" s="197" t="s">
        <v>54</v>
      </c>
      <c r="F20" s="200" t="s">
        <v>71</v>
      </c>
      <c r="G20" s="197" t="s">
        <v>56</v>
      </c>
      <c r="H20" s="200" t="s">
        <v>72</v>
      </c>
      <c r="I20" s="229"/>
      <c r="J20" s="197" t="s">
        <v>29</v>
      </c>
      <c r="K20" s="228">
        <f>L20+M20+N20+O20</f>
        <v>1704</v>
      </c>
      <c r="L20" s="230">
        <f>1428+376-100</f>
        <v>1704</v>
      </c>
      <c r="M20" s="230"/>
      <c r="N20" s="230"/>
      <c r="O20" s="230"/>
      <c r="P20" s="197"/>
    </row>
    <row r="21" s="114" customFormat="1" ht="271" customHeight="1" spans="1:15">
      <c r="A21" s="196"/>
      <c r="B21" s="114" t="s">
        <v>73</v>
      </c>
      <c r="C21" s="114" t="s">
        <v>74</v>
      </c>
      <c r="D21" s="206" t="s">
        <v>75</v>
      </c>
      <c r="E21" s="114" t="s">
        <v>54</v>
      </c>
      <c r="F21" s="202" t="s">
        <v>76</v>
      </c>
      <c r="G21" s="201" t="s">
        <v>33</v>
      </c>
      <c r="H21" s="202" t="s">
        <v>77</v>
      </c>
      <c r="I21" s="223"/>
      <c r="J21" s="201" t="s">
        <v>29</v>
      </c>
      <c r="K21" s="228">
        <f>L21+M21+N21+O21</f>
        <v>580</v>
      </c>
      <c r="L21" s="228">
        <f>250+96-66</f>
        <v>280</v>
      </c>
      <c r="M21" s="228">
        <v>300</v>
      </c>
      <c r="N21" s="228"/>
      <c r="O21" s="228"/>
    </row>
    <row r="22" s="186" customFormat="1" ht="22" customHeight="1" spans="1:16">
      <c r="A22" s="207"/>
      <c r="B22" s="208"/>
      <c r="C22" s="208"/>
      <c r="D22" s="208"/>
      <c r="E22" s="208"/>
      <c r="F22" s="209"/>
      <c r="G22" s="210"/>
      <c r="H22" s="209"/>
      <c r="I22" s="231"/>
      <c r="J22" s="208" t="s">
        <v>16</v>
      </c>
      <c r="K22" s="232">
        <f>SUM(K15:K21)</f>
        <v>8797.2</v>
      </c>
      <c r="L22" s="232">
        <f>SUM(L15:L21)</f>
        <v>6854.7</v>
      </c>
      <c r="M22" s="232">
        <f>SUM(M15:M21)</f>
        <v>942.5</v>
      </c>
      <c r="N22" s="232">
        <f>SUM(N15:N21)</f>
        <v>0</v>
      </c>
      <c r="O22" s="232">
        <f>SUM(O15:O21)</f>
        <v>1000</v>
      </c>
      <c r="P22" s="233"/>
    </row>
    <row r="23" s="186" customFormat="1" ht="120" spans="1:16">
      <c r="A23" s="205" t="s">
        <v>78</v>
      </c>
      <c r="B23" s="201" t="s">
        <v>79</v>
      </c>
      <c r="C23" s="201" t="s">
        <v>80</v>
      </c>
      <c r="D23" s="114" t="s">
        <v>24</v>
      </c>
      <c r="E23" s="201" t="s">
        <v>25</v>
      </c>
      <c r="F23" s="202" t="s">
        <v>81</v>
      </c>
      <c r="G23" s="114" t="s">
        <v>82</v>
      </c>
      <c r="H23" s="202" t="s">
        <v>83</v>
      </c>
      <c r="I23" s="229">
        <f>K24</f>
        <v>850</v>
      </c>
      <c r="J23" s="114" t="s">
        <v>29</v>
      </c>
      <c r="K23" s="228">
        <f>L23+M23+N23+O23</f>
        <v>850</v>
      </c>
      <c r="L23" s="228">
        <v>850</v>
      </c>
      <c r="M23" s="228"/>
      <c r="N23" s="228"/>
      <c r="O23" s="228"/>
      <c r="P23" s="196"/>
    </row>
    <row r="24" s="187" customFormat="1" ht="12" spans="1:16">
      <c r="A24" s="207"/>
      <c r="B24" s="203"/>
      <c r="C24" s="203"/>
      <c r="D24" s="196"/>
      <c r="E24" s="203"/>
      <c r="F24" s="204"/>
      <c r="G24" s="203"/>
      <c r="H24" s="204"/>
      <c r="I24" s="231"/>
      <c r="J24" s="196" t="s">
        <v>16</v>
      </c>
      <c r="K24" s="224">
        <f>SUM(K23:K23)</f>
        <v>850</v>
      </c>
      <c r="L24" s="224">
        <f>SUM(L23:L23)</f>
        <v>850</v>
      </c>
      <c r="M24" s="224">
        <f>SUM(M23:M23)</f>
        <v>0</v>
      </c>
      <c r="N24" s="224">
        <f>SUM(N23:N23)</f>
        <v>0</v>
      </c>
      <c r="O24" s="224">
        <f>SUM(O23:O23)</f>
        <v>0</v>
      </c>
      <c r="P24" s="196"/>
    </row>
    <row r="25" s="186" customFormat="1" ht="43" customHeight="1" spans="1:16">
      <c r="A25" s="211" t="s">
        <v>84</v>
      </c>
      <c r="B25" s="197" t="s">
        <v>85</v>
      </c>
      <c r="C25" s="197" t="s">
        <v>86</v>
      </c>
      <c r="D25" s="197" t="s">
        <v>87</v>
      </c>
      <c r="E25" s="197" t="s">
        <v>25</v>
      </c>
      <c r="F25" s="197" t="s">
        <v>88</v>
      </c>
      <c r="G25" s="197" t="s">
        <v>56</v>
      </c>
      <c r="H25" s="197" t="s">
        <v>89</v>
      </c>
      <c r="I25" s="234">
        <f>K27</f>
        <v>1283.5</v>
      </c>
      <c r="J25" s="197" t="s">
        <v>29</v>
      </c>
      <c r="K25" s="228">
        <f>L25+M25+N25+O25</f>
        <v>980</v>
      </c>
      <c r="L25" s="228">
        <v>932</v>
      </c>
      <c r="M25" s="228">
        <v>48</v>
      </c>
      <c r="N25" s="228"/>
      <c r="O25" s="228"/>
      <c r="P25" s="196"/>
    </row>
    <row r="26" s="186" customFormat="1" ht="36" customHeight="1" spans="1:16">
      <c r="A26" s="196"/>
      <c r="B26" s="114"/>
      <c r="C26" s="114"/>
      <c r="D26" s="114"/>
      <c r="E26" s="114"/>
      <c r="F26" s="114"/>
      <c r="G26" s="114"/>
      <c r="H26" s="114"/>
      <c r="I26" s="223"/>
      <c r="J26" s="114" t="s">
        <v>35</v>
      </c>
      <c r="K26" s="228">
        <f>L26+M26+N26+O26</f>
        <v>303.5</v>
      </c>
      <c r="L26" s="228"/>
      <c r="M26" s="228">
        <v>303.5</v>
      </c>
      <c r="N26" s="228"/>
      <c r="O26" s="228"/>
      <c r="P26" s="196"/>
    </row>
    <row r="27" s="187" customFormat="1" ht="20" customHeight="1" spans="1:16">
      <c r="A27" s="211"/>
      <c r="B27" s="212"/>
      <c r="C27" s="212"/>
      <c r="D27" s="207"/>
      <c r="E27" s="212"/>
      <c r="F27" s="213"/>
      <c r="G27" s="212"/>
      <c r="H27" s="213"/>
      <c r="I27" s="234"/>
      <c r="J27" s="207" t="s">
        <v>16</v>
      </c>
      <c r="K27" s="224">
        <f>SUM(K25:K26)</f>
        <v>1283.5</v>
      </c>
      <c r="L27" s="224">
        <f>SUM(L25:L26)</f>
        <v>932</v>
      </c>
      <c r="M27" s="224">
        <f>SUM(M25:M26)</f>
        <v>351.5</v>
      </c>
      <c r="N27" s="224">
        <f>SUM(N25:N26)</f>
        <v>0</v>
      </c>
      <c r="O27" s="224">
        <f>SUM(O25:O26)</f>
        <v>0</v>
      </c>
      <c r="P27" s="196"/>
    </row>
    <row r="28" s="186" customFormat="1" ht="132" spans="1:16">
      <c r="A28" s="205" t="s">
        <v>90</v>
      </c>
      <c r="B28" s="114" t="s">
        <v>91</v>
      </c>
      <c r="C28" s="114" t="s">
        <v>92</v>
      </c>
      <c r="D28" s="114" t="s">
        <v>93</v>
      </c>
      <c r="E28" s="201" t="s">
        <v>25</v>
      </c>
      <c r="F28" s="202" t="s">
        <v>94</v>
      </c>
      <c r="G28" s="114" t="s">
        <v>33</v>
      </c>
      <c r="H28" s="202" t="s">
        <v>95</v>
      </c>
      <c r="I28" s="229">
        <f>K32</f>
        <v>5950</v>
      </c>
      <c r="J28" s="114" t="s">
        <v>29</v>
      </c>
      <c r="K28" s="228">
        <f>L28+M28+N28+O28</f>
        <v>3600</v>
      </c>
      <c r="L28" s="228">
        <f>1420-50</f>
        <v>1370</v>
      </c>
      <c r="M28" s="228">
        <f>2180+50</f>
        <v>2230</v>
      </c>
      <c r="N28" s="228"/>
      <c r="O28" s="228"/>
      <c r="P28" s="228"/>
    </row>
    <row r="29" s="186" customFormat="1" ht="192" spans="1:16">
      <c r="A29" s="211"/>
      <c r="B29" s="114" t="s">
        <v>96</v>
      </c>
      <c r="C29" s="114" t="s">
        <v>97</v>
      </c>
      <c r="D29" s="114" t="s">
        <v>98</v>
      </c>
      <c r="E29" s="201" t="s">
        <v>25</v>
      </c>
      <c r="F29" s="202" t="s">
        <v>99</v>
      </c>
      <c r="G29" s="114" t="s">
        <v>33</v>
      </c>
      <c r="H29" s="202" t="s">
        <v>100</v>
      </c>
      <c r="I29" s="234"/>
      <c r="J29" s="114" t="s">
        <v>29</v>
      </c>
      <c r="K29" s="228">
        <f>L29+M29+N29+O29</f>
        <v>1000</v>
      </c>
      <c r="L29" s="228">
        <v>200</v>
      </c>
      <c r="M29" s="228">
        <v>800</v>
      </c>
      <c r="N29" s="228"/>
      <c r="O29" s="228"/>
      <c r="P29" s="228"/>
    </row>
    <row r="30" s="186" customFormat="1" ht="67" customHeight="1" spans="1:16">
      <c r="A30" s="211"/>
      <c r="B30" s="197" t="s">
        <v>101</v>
      </c>
      <c r="C30" s="201" t="s">
        <v>42</v>
      </c>
      <c r="D30" s="114" t="s">
        <v>24</v>
      </c>
      <c r="E30" s="197" t="s">
        <v>25</v>
      </c>
      <c r="F30" s="214" t="s">
        <v>102</v>
      </c>
      <c r="G30" s="197" t="s">
        <v>103</v>
      </c>
      <c r="H30" s="202" t="s">
        <v>104</v>
      </c>
      <c r="I30" s="234"/>
      <c r="J30" s="114" t="s">
        <v>29</v>
      </c>
      <c r="K30" s="228">
        <f>L30+M30+N30+O30</f>
        <v>950</v>
      </c>
      <c r="L30" s="228"/>
      <c r="M30" s="228"/>
      <c r="N30" s="228"/>
      <c r="O30" s="228">
        <v>950</v>
      </c>
      <c r="P30" s="228"/>
    </row>
    <row r="31" s="186" customFormat="1" ht="175.5" spans="1:16">
      <c r="A31" s="211"/>
      <c r="B31" s="197" t="s">
        <v>105</v>
      </c>
      <c r="C31" s="114" t="s">
        <v>92</v>
      </c>
      <c r="D31" s="114" t="s">
        <v>93</v>
      </c>
      <c r="E31" s="197" t="s">
        <v>25</v>
      </c>
      <c r="F31" s="41" t="s">
        <v>106</v>
      </c>
      <c r="G31" s="114" t="s">
        <v>33</v>
      </c>
      <c r="H31" s="41" t="s">
        <v>107</v>
      </c>
      <c r="I31" s="234"/>
      <c r="J31" s="114" t="s">
        <v>29</v>
      </c>
      <c r="K31" s="228">
        <f>L31+M31+N31+O31</f>
        <v>400</v>
      </c>
      <c r="L31" s="228">
        <v>200</v>
      </c>
      <c r="M31" s="228">
        <v>200</v>
      </c>
      <c r="N31" s="228"/>
      <c r="O31" s="228"/>
      <c r="P31" s="228"/>
    </row>
    <row r="32" s="186" customFormat="1" ht="25" customHeight="1" spans="1:16">
      <c r="A32" s="207"/>
      <c r="B32" s="196"/>
      <c r="C32" s="114"/>
      <c r="D32" s="114"/>
      <c r="E32" s="201"/>
      <c r="F32" s="202"/>
      <c r="G32" s="201"/>
      <c r="H32" s="202"/>
      <c r="I32" s="231"/>
      <c r="J32" s="196" t="s">
        <v>16</v>
      </c>
      <c r="K32" s="224">
        <f>SUM(K28:K31)</f>
        <v>5950</v>
      </c>
      <c r="L32" s="224">
        <f>SUM(L28:L31)</f>
        <v>1770</v>
      </c>
      <c r="M32" s="224">
        <f>SUM(M28:M31)</f>
        <v>3230</v>
      </c>
      <c r="N32" s="224">
        <f>SUM(N28:N30)</f>
        <v>0</v>
      </c>
      <c r="O32" s="224">
        <f>SUM(O28:O30)</f>
        <v>950</v>
      </c>
      <c r="P32" s="114"/>
    </row>
    <row r="33" s="78" customFormat="1" spans="6:15">
      <c r="F33" s="188"/>
      <c r="H33" s="188"/>
      <c r="I33" s="189"/>
      <c r="K33" s="190"/>
      <c r="L33" s="190"/>
      <c r="M33" s="190"/>
      <c r="N33" s="190"/>
      <c r="O33" s="190"/>
    </row>
  </sheetData>
  <autoFilter ref="A6:P32">
    <extLst/>
  </autoFilter>
  <mergeCells count="56">
    <mergeCell ref="A1:B1"/>
    <mergeCell ref="A2:P2"/>
    <mergeCell ref="I3:J3"/>
    <mergeCell ref="K3:L3"/>
    <mergeCell ref="M3:N3"/>
    <mergeCell ref="O3:P3"/>
    <mergeCell ref="J4:O4"/>
    <mergeCell ref="K5:O5"/>
    <mergeCell ref="A4:A7"/>
    <mergeCell ref="A8:A14"/>
    <mergeCell ref="A15:A22"/>
    <mergeCell ref="A23:A24"/>
    <mergeCell ref="A25:A27"/>
    <mergeCell ref="A28:A32"/>
    <mergeCell ref="B4:B7"/>
    <mergeCell ref="B9:B10"/>
    <mergeCell ref="B15:B16"/>
    <mergeCell ref="B18:B19"/>
    <mergeCell ref="B25:B26"/>
    <mergeCell ref="C4:C7"/>
    <mergeCell ref="C9:C10"/>
    <mergeCell ref="C15:C16"/>
    <mergeCell ref="C18:C19"/>
    <mergeCell ref="C25:C26"/>
    <mergeCell ref="D4:D7"/>
    <mergeCell ref="D9:D10"/>
    <mergeCell ref="D15:D16"/>
    <mergeCell ref="D18:D19"/>
    <mergeCell ref="D25:D26"/>
    <mergeCell ref="E4:E7"/>
    <mergeCell ref="E9:E10"/>
    <mergeCell ref="E15:E16"/>
    <mergeCell ref="E18:E19"/>
    <mergeCell ref="E25:E26"/>
    <mergeCell ref="F4:F7"/>
    <mergeCell ref="F9:F10"/>
    <mergeCell ref="F15:F16"/>
    <mergeCell ref="F18:F19"/>
    <mergeCell ref="F25:F26"/>
    <mergeCell ref="G4:G7"/>
    <mergeCell ref="G9:G10"/>
    <mergeCell ref="G15:G16"/>
    <mergeCell ref="G18:G19"/>
    <mergeCell ref="G25:G26"/>
    <mergeCell ref="H4:H7"/>
    <mergeCell ref="H9:H10"/>
    <mergeCell ref="H15:H16"/>
    <mergeCell ref="H18:H19"/>
    <mergeCell ref="H25:H26"/>
    <mergeCell ref="I4:I7"/>
    <mergeCell ref="I8:I14"/>
    <mergeCell ref="I15:I22"/>
    <mergeCell ref="I23:I24"/>
    <mergeCell ref="I25:I27"/>
    <mergeCell ref="I28:I32"/>
    <mergeCell ref="J5:J6"/>
  </mergeCells>
  <pageMargins left="0.472222222222222" right="0.314583333333333" top="0.66875" bottom="0.590277777777778" header="0.5" footer="0.472222222222222"/>
  <pageSetup paperSize="9" scale="8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7"/>
  <sheetViews>
    <sheetView workbookViewId="0">
      <pane ySplit="5" topLeftCell="A13" activePane="bottomLeft" state="frozen"/>
      <selection/>
      <selection pane="bottomLeft" activeCell="F8" sqref="F8"/>
    </sheetView>
  </sheetViews>
  <sheetFormatPr defaultColWidth="9" defaultRowHeight="14.25"/>
  <cols>
    <col min="1" max="1" width="4.125" style="158" customWidth="1"/>
    <col min="2" max="2" width="22" style="159" customWidth="1"/>
    <col min="3" max="3" width="10" style="159" customWidth="1"/>
    <col min="4" max="4" width="11" style="159" customWidth="1"/>
    <col min="5" max="6" width="13.625" style="159" customWidth="1"/>
    <col min="7" max="8" width="38.5" style="160" customWidth="1"/>
    <col min="9" max="9" width="14.5" style="161" customWidth="1"/>
    <col min="10" max="10" width="6.875" style="162" customWidth="1"/>
    <col min="11" max="16378" width="42.625" style="47"/>
    <col min="16379" max="16384" width="9" style="47"/>
  </cols>
  <sheetData>
    <row r="1" s="51" customFormat="1" spans="1:10">
      <c r="A1" s="163" t="s">
        <v>108</v>
      </c>
      <c r="B1" s="164"/>
      <c r="C1" s="162"/>
      <c r="D1" s="162"/>
      <c r="E1" s="162"/>
      <c r="F1" s="162"/>
      <c r="G1" s="160"/>
      <c r="H1" s="160"/>
      <c r="I1" s="161"/>
      <c r="J1" s="162"/>
    </row>
    <row r="2" s="51" customFormat="1" ht="27" spans="1:10">
      <c r="A2" s="165" t="s">
        <v>109</v>
      </c>
      <c r="B2" s="165"/>
      <c r="C2" s="165"/>
      <c r="D2" s="165"/>
      <c r="E2" s="165"/>
      <c r="F2" s="165"/>
      <c r="G2" s="165"/>
      <c r="H2" s="165"/>
      <c r="I2" s="174"/>
      <c r="J2" s="165"/>
    </row>
    <row r="3" s="153" customFormat="1" ht="24" customHeight="1" spans="1:10">
      <c r="A3" s="106" t="s">
        <v>110</v>
      </c>
      <c r="B3" s="106" t="s">
        <v>4</v>
      </c>
      <c r="C3" s="106" t="s">
        <v>111</v>
      </c>
      <c r="D3" s="106" t="s">
        <v>6</v>
      </c>
      <c r="E3" s="106" t="s">
        <v>7</v>
      </c>
      <c r="F3" s="106"/>
      <c r="G3" s="106" t="s">
        <v>112</v>
      </c>
      <c r="H3" s="106" t="s">
        <v>10</v>
      </c>
      <c r="I3" s="130" t="s">
        <v>113</v>
      </c>
      <c r="J3" s="128" t="s">
        <v>13</v>
      </c>
    </row>
    <row r="4" s="154" customFormat="1" ht="21" customHeight="1" spans="1:10">
      <c r="A4" s="106"/>
      <c r="B4" s="106"/>
      <c r="C4" s="106"/>
      <c r="D4" s="106"/>
      <c r="E4" s="106" t="s">
        <v>114</v>
      </c>
      <c r="F4" s="106" t="s">
        <v>115</v>
      </c>
      <c r="G4" s="106"/>
      <c r="H4" s="106"/>
      <c r="I4" s="130"/>
      <c r="J4" s="128"/>
    </row>
    <row r="5" s="155" customFormat="1" ht="18.75" spans="1:10">
      <c r="A5" s="107"/>
      <c r="B5" s="106" t="s">
        <v>11</v>
      </c>
      <c r="C5" s="106"/>
      <c r="D5" s="106"/>
      <c r="E5" s="166"/>
      <c r="F5" s="166"/>
      <c r="G5" s="106"/>
      <c r="H5" s="106"/>
      <c r="I5" s="130">
        <f>I6+I20+I77+I82+I85</f>
        <v>20480.144</v>
      </c>
      <c r="J5" s="128"/>
    </row>
    <row r="6" s="156" customFormat="1" ht="37.5" spans="1:10">
      <c r="A6" s="106" t="s">
        <v>116</v>
      </c>
      <c r="B6" s="106" t="s">
        <v>117</v>
      </c>
      <c r="C6" s="106"/>
      <c r="D6" s="106"/>
      <c r="E6" s="106"/>
      <c r="F6" s="106"/>
      <c r="G6" s="106"/>
      <c r="H6" s="106"/>
      <c r="I6" s="130">
        <f>SUM(I7:I19)</f>
        <v>3200</v>
      </c>
      <c r="J6" s="130"/>
    </row>
    <row r="7" s="93" customFormat="1" ht="54" spans="1:10">
      <c r="A7" s="108">
        <v>1</v>
      </c>
      <c r="B7" s="112" t="s">
        <v>118</v>
      </c>
      <c r="C7" s="167" t="s">
        <v>119</v>
      </c>
      <c r="D7" s="112" t="s">
        <v>120</v>
      </c>
      <c r="E7" s="60" t="s">
        <v>121</v>
      </c>
      <c r="F7" s="60" t="s">
        <v>122</v>
      </c>
      <c r="G7" s="112" t="s">
        <v>123</v>
      </c>
      <c r="H7" s="112" t="s">
        <v>124</v>
      </c>
      <c r="I7" s="39">
        <f>18+20+22</f>
        <v>60</v>
      </c>
      <c r="J7" s="22"/>
    </row>
    <row r="8" s="93" customFormat="1" ht="54" spans="1:10">
      <c r="A8" s="108">
        <v>2</v>
      </c>
      <c r="B8" s="112" t="s">
        <v>125</v>
      </c>
      <c r="C8" s="167" t="s">
        <v>126</v>
      </c>
      <c r="D8" s="112" t="s">
        <v>127</v>
      </c>
      <c r="E8" s="60" t="s">
        <v>121</v>
      </c>
      <c r="F8" s="60" t="s">
        <v>122</v>
      </c>
      <c r="G8" s="112" t="s">
        <v>123</v>
      </c>
      <c r="H8" s="112" t="s">
        <v>124</v>
      </c>
      <c r="I8" s="39">
        <f>108+133+146</f>
        <v>387</v>
      </c>
      <c r="J8" s="22"/>
    </row>
    <row r="9" s="93" customFormat="1" ht="54" spans="1:10">
      <c r="A9" s="108">
        <v>3</v>
      </c>
      <c r="B9" s="112" t="s">
        <v>128</v>
      </c>
      <c r="C9" s="167" t="s">
        <v>129</v>
      </c>
      <c r="D9" s="112" t="s">
        <v>130</v>
      </c>
      <c r="E9" s="60" t="s">
        <v>121</v>
      </c>
      <c r="F9" s="60" t="s">
        <v>122</v>
      </c>
      <c r="G9" s="112" t="s">
        <v>123</v>
      </c>
      <c r="H9" s="112" t="s">
        <v>124</v>
      </c>
      <c r="I9" s="39">
        <f>39+50+55</f>
        <v>144</v>
      </c>
      <c r="J9" s="22"/>
    </row>
    <row r="10" s="93" customFormat="1" ht="54" spans="1:10">
      <c r="A10" s="108">
        <v>4</v>
      </c>
      <c r="B10" s="112" t="s">
        <v>131</v>
      </c>
      <c r="C10" s="167" t="s">
        <v>132</v>
      </c>
      <c r="D10" s="112" t="s">
        <v>133</v>
      </c>
      <c r="E10" s="60" t="s">
        <v>121</v>
      </c>
      <c r="F10" s="60" t="s">
        <v>122</v>
      </c>
      <c r="G10" s="112" t="s">
        <v>123</v>
      </c>
      <c r="H10" s="112" t="s">
        <v>124</v>
      </c>
      <c r="I10" s="39">
        <f>20+23+25</f>
        <v>68</v>
      </c>
      <c r="J10" s="22"/>
    </row>
    <row r="11" s="93" customFormat="1" ht="54" spans="1:10">
      <c r="A11" s="108">
        <v>5</v>
      </c>
      <c r="B11" s="112" t="s">
        <v>134</v>
      </c>
      <c r="C11" s="167" t="s">
        <v>135</v>
      </c>
      <c r="D11" s="112" t="s">
        <v>136</v>
      </c>
      <c r="E11" s="60" t="s">
        <v>121</v>
      </c>
      <c r="F11" s="60" t="s">
        <v>122</v>
      </c>
      <c r="G11" s="112" t="s">
        <v>123</v>
      </c>
      <c r="H11" s="112" t="s">
        <v>124</v>
      </c>
      <c r="I11" s="39">
        <f>102+131+144</f>
        <v>377</v>
      </c>
      <c r="J11" s="22"/>
    </row>
    <row r="12" s="93" customFormat="1" ht="54" spans="1:10">
      <c r="A12" s="108">
        <v>6</v>
      </c>
      <c r="B12" s="112" t="s">
        <v>137</v>
      </c>
      <c r="C12" s="167" t="s">
        <v>138</v>
      </c>
      <c r="D12" s="112" t="s">
        <v>139</v>
      </c>
      <c r="E12" s="60" t="s">
        <v>121</v>
      </c>
      <c r="F12" s="60" t="s">
        <v>122</v>
      </c>
      <c r="G12" s="112" t="s">
        <v>123</v>
      </c>
      <c r="H12" s="112" t="s">
        <v>124</v>
      </c>
      <c r="I12" s="39">
        <f>38+48+53</f>
        <v>139</v>
      </c>
      <c r="J12" s="22"/>
    </row>
    <row r="13" s="93" customFormat="1" ht="54" spans="1:10">
      <c r="A13" s="108">
        <v>7</v>
      </c>
      <c r="B13" s="112" t="s">
        <v>140</v>
      </c>
      <c r="C13" s="22" t="s">
        <v>141</v>
      </c>
      <c r="D13" s="112" t="s">
        <v>142</v>
      </c>
      <c r="E13" s="60" t="s">
        <v>121</v>
      </c>
      <c r="F13" s="60" t="s">
        <v>122</v>
      </c>
      <c r="G13" s="112" t="s">
        <v>123</v>
      </c>
      <c r="H13" s="112" t="s">
        <v>124</v>
      </c>
      <c r="I13" s="39">
        <f>97+124+137</f>
        <v>358</v>
      </c>
      <c r="J13" s="22"/>
    </row>
    <row r="14" s="93" customFormat="1" ht="54" spans="1:10">
      <c r="A14" s="108">
        <v>8</v>
      </c>
      <c r="B14" s="112" t="s">
        <v>143</v>
      </c>
      <c r="C14" s="167" t="s">
        <v>144</v>
      </c>
      <c r="D14" s="112" t="s">
        <v>145</v>
      </c>
      <c r="E14" s="60" t="s">
        <v>121</v>
      </c>
      <c r="F14" s="60" t="s">
        <v>122</v>
      </c>
      <c r="G14" s="112" t="s">
        <v>123</v>
      </c>
      <c r="H14" s="112" t="s">
        <v>124</v>
      </c>
      <c r="I14" s="39">
        <f>32+37+40</f>
        <v>109</v>
      </c>
      <c r="J14" s="22"/>
    </row>
    <row r="15" s="93" customFormat="1" ht="54" spans="1:10">
      <c r="A15" s="108">
        <v>9</v>
      </c>
      <c r="B15" s="112" t="s">
        <v>146</v>
      </c>
      <c r="C15" s="22" t="s">
        <v>147</v>
      </c>
      <c r="D15" s="112" t="s">
        <v>148</v>
      </c>
      <c r="E15" s="60" t="s">
        <v>121</v>
      </c>
      <c r="F15" s="60" t="s">
        <v>122</v>
      </c>
      <c r="G15" s="112" t="s">
        <v>123</v>
      </c>
      <c r="H15" s="112" t="s">
        <v>124</v>
      </c>
      <c r="I15" s="39">
        <f>101+100+101</f>
        <v>302</v>
      </c>
      <c r="J15" s="22"/>
    </row>
    <row r="16" s="93" customFormat="1" ht="54" spans="1:10">
      <c r="A16" s="108">
        <v>10</v>
      </c>
      <c r="B16" s="112" t="s">
        <v>149</v>
      </c>
      <c r="C16" s="167" t="s">
        <v>150</v>
      </c>
      <c r="D16" s="112" t="s">
        <v>151</v>
      </c>
      <c r="E16" s="60" t="s">
        <v>121</v>
      </c>
      <c r="F16" s="60" t="s">
        <v>122</v>
      </c>
      <c r="G16" s="112" t="s">
        <v>123</v>
      </c>
      <c r="H16" s="112" t="s">
        <v>124</v>
      </c>
      <c r="I16" s="39">
        <f>63+80+88</f>
        <v>231</v>
      </c>
      <c r="J16" s="22"/>
    </row>
    <row r="17" s="93" customFormat="1" ht="54" spans="1:10">
      <c r="A17" s="108">
        <v>11</v>
      </c>
      <c r="B17" s="112" t="s">
        <v>152</v>
      </c>
      <c r="C17" s="167" t="s">
        <v>153</v>
      </c>
      <c r="D17" s="112" t="s">
        <v>154</v>
      </c>
      <c r="E17" s="60" t="s">
        <v>121</v>
      </c>
      <c r="F17" s="60" t="s">
        <v>122</v>
      </c>
      <c r="G17" s="112" t="s">
        <v>123</v>
      </c>
      <c r="H17" s="112" t="s">
        <v>124</v>
      </c>
      <c r="I17" s="39">
        <f>77+92+101</f>
        <v>270</v>
      </c>
      <c r="J17" s="22"/>
    </row>
    <row r="18" s="93" customFormat="1" ht="54" spans="1:10">
      <c r="A18" s="108">
        <v>12</v>
      </c>
      <c r="B18" s="112" t="s">
        <v>155</v>
      </c>
      <c r="C18" s="167" t="s">
        <v>156</v>
      </c>
      <c r="D18" s="112" t="s">
        <v>157</v>
      </c>
      <c r="E18" s="60" t="s">
        <v>121</v>
      </c>
      <c r="F18" s="60" t="s">
        <v>122</v>
      </c>
      <c r="G18" s="112" t="s">
        <v>123</v>
      </c>
      <c r="H18" s="112" t="s">
        <v>124</v>
      </c>
      <c r="I18" s="39">
        <f>122+157+173</f>
        <v>452</v>
      </c>
      <c r="J18" s="22"/>
    </row>
    <row r="19" s="93" customFormat="1" ht="54" spans="1:10">
      <c r="A19" s="108">
        <v>13</v>
      </c>
      <c r="B19" s="112" t="s">
        <v>158</v>
      </c>
      <c r="C19" s="167" t="s">
        <v>159</v>
      </c>
      <c r="D19" s="112" t="s">
        <v>160</v>
      </c>
      <c r="E19" s="60" t="s">
        <v>121</v>
      </c>
      <c r="F19" s="60" t="s">
        <v>122</v>
      </c>
      <c r="G19" s="112" t="s">
        <v>123</v>
      </c>
      <c r="H19" s="112" t="s">
        <v>124</v>
      </c>
      <c r="I19" s="39">
        <f>83+105+115</f>
        <v>303</v>
      </c>
      <c r="J19" s="22"/>
    </row>
    <row r="20" s="156" customFormat="1" ht="18.75" spans="1:10">
      <c r="A20" s="106" t="s">
        <v>161</v>
      </c>
      <c r="B20" s="106" t="s">
        <v>30</v>
      </c>
      <c r="C20" s="106"/>
      <c r="D20" s="106"/>
      <c r="E20" s="106"/>
      <c r="F20" s="106"/>
      <c r="G20" s="106"/>
      <c r="H20" s="106"/>
      <c r="I20" s="130">
        <f>SUM(I21:I76)</f>
        <v>14380.144</v>
      </c>
      <c r="J20" s="175"/>
    </row>
    <row r="21" s="93" customFormat="1" ht="135" spans="1:10">
      <c r="A21" s="22">
        <v>1</v>
      </c>
      <c r="B21" s="168" t="s">
        <v>162</v>
      </c>
      <c r="C21" s="22" t="s">
        <v>159</v>
      </c>
      <c r="D21" s="22" t="s">
        <v>160</v>
      </c>
      <c r="E21" s="60">
        <v>20230103</v>
      </c>
      <c r="F21" s="60" t="s">
        <v>122</v>
      </c>
      <c r="G21" s="22" t="s">
        <v>163</v>
      </c>
      <c r="H21" s="22" t="s">
        <v>164</v>
      </c>
      <c r="I21" s="73">
        <v>1500</v>
      </c>
      <c r="J21" s="22"/>
    </row>
    <row r="22" s="93" customFormat="1" ht="94.5" spans="1:10">
      <c r="A22" s="22">
        <v>2</v>
      </c>
      <c r="B22" s="169" t="s">
        <v>165</v>
      </c>
      <c r="C22" s="22" t="s">
        <v>166</v>
      </c>
      <c r="D22" s="22" t="s">
        <v>160</v>
      </c>
      <c r="E22" s="60">
        <v>20230103</v>
      </c>
      <c r="F22" s="60" t="s">
        <v>122</v>
      </c>
      <c r="G22" s="22" t="s">
        <v>167</v>
      </c>
      <c r="H22" s="22" t="s">
        <v>167</v>
      </c>
      <c r="I22" s="73">
        <v>2000</v>
      </c>
      <c r="J22" s="22"/>
    </row>
    <row r="23" s="93" customFormat="1" ht="148.5" spans="1:10">
      <c r="A23" s="22">
        <v>3</v>
      </c>
      <c r="B23" s="22" t="s">
        <v>168</v>
      </c>
      <c r="C23" s="64" t="s">
        <v>169</v>
      </c>
      <c r="D23" s="22" t="s">
        <v>127</v>
      </c>
      <c r="E23" s="60">
        <v>20230103</v>
      </c>
      <c r="F23" s="60" t="s">
        <v>122</v>
      </c>
      <c r="G23" s="64" t="s">
        <v>170</v>
      </c>
      <c r="H23" s="22" t="s">
        <v>171</v>
      </c>
      <c r="I23" s="176">
        <v>1325</v>
      </c>
      <c r="J23" s="22"/>
    </row>
    <row r="24" s="93" customFormat="1" ht="54" spans="1:10">
      <c r="A24" s="22">
        <v>4</v>
      </c>
      <c r="B24" s="22" t="s">
        <v>172</v>
      </c>
      <c r="C24" s="64" t="s">
        <v>169</v>
      </c>
      <c r="D24" s="22" t="s">
        <v>173</v>
      </c>
      <c r="E24" s="60">
        <v>20230103</v>
      </c>
      <c r="F24" s="60" t="s">
        <v>122</v>
      </c>
      <c r="G24" s="64" t="s">
        <v>174</v>
      </c>
      <c r="H24" s="64" t="s">
        <v>175</v>
      </c>
      <c r="I24" s="176">
        <v>30</v>
      </c>
      <c r="J24" s="22"/>
    </row>
    <row r="25" s="93" customFormat="1" ht="67.5" spans="1:10">
      <c r="A25" s="22">
        <v>5</v>
      </c>
      <c r="B25" s="22" t="s">
        <v>176</v>
      </c>
      <c r="C25" s="64" t="s">
        <v>169</v>
      </c>
      <c r="D25" s="22" t="s">
        <v>127</v>
      </c>
      <c r="E25" s="60">
        <v>20230103</v>
      </c>
      <c r="F25" s="60" t="s">
        <v>122</v>
      </c>
      <c r="G25" s="64" t="s">
        <v>177</v>
      </c>
      <c r="H25" s="64" t="s">
        <v>178</v>
      </c>
      <c r="I25" s="73">
        <v>45</v>
      </c>
      <c r="J25" s="22"/>
    </row>
    <row r="26" s="93" customFormat="1" ht="27" spans="1:10">
      <c r="A26" s="22">
        <v>6</v>
      </c>
      <c r="B26" s="22" t="s">
        <v>179</v>
      </c>
      <c r="C26" s="22" t="s">
        <v>156</v>
      </c>
      <c r="D26" s="22" t="s">
        <v>180</v>
      </c>
      <c r="E26" s="60">
        <v>20230103</v>
      </c>
      <c r="F26" s="60" t="s">
        <v>122</v>
      </c>
      <c r="G26" s="22" t="s">
        <v>181</v>
      </c>
      <c r="H26" s="22" t="s">
        <v>182</v>
      </c>
      <c r="I26" s="73">
        <v>150</v>
      </c>
      <c r="J26" s="22"/>
    </row>
    <row r="27" s="93" customFormat="1" ht="40.5" spans="1:10">
      <c r="A27" s="22">
        <v>7</v>
      </c>
      <c r="B27" s="22" t="s">
        <v>183</v>
      </c>
      <c r="C27" s="22" t="s">
        <v>119</v>
      </c>
      <c r="D27" s="22" t="s">
        <v>184</v>
      </c>
      <c r="E27" s="60">
        <v>20230103</v>
      </c>
      <c r="F27" s="60" t="s">
        <v>122</v>
      </c>
      <c r="G27" s="22" t="s">
        <v>185</v>
      </c>
      <c r="H27" s="22" t="s">
        <v>186</v>
      </c>
      <c r="I27" s="73">
        <v>200</v>
      </c>
      <c r="J27" s="22"/>
    </row>
    <row r="28" s="93" customFormat="1" ht="364.5" spans="1:10">
      <c r="A28" s="22">
        <v>8</v>
      </c>
      <c r="B28" s="170" t="s">
        <v>187</v>
      </c>
      <c r="C28" s="22" t="s">
        <v>126</v>
      </c>
      <c r="D28" s="22" t="s">
        <v>127</v>
      </c>
      <c r="E28" s="60">
        <v>20230103</v>
      </c>
      <c r="F28" s="60" t="s">
        <v>122</v>
      </c>
      <c r="G28" s="22" t="s">
        <v>188</v>
      </c>
      <c r="H28" s="22" t="s">
        <v>189</v>
      </c>
      <c r="I28" s="176">
        <v>155</v>
      </c>
      <c r="J28" s="22"/>
    </row>
    <row r="29" s="93" customFormat="1" ht="121.5" spans="1:10">
      <c r="A29" s="22">
        <v>9</v>
      </c>
      <c r="B29" s="22" t="s">
        <v>190</v>
      </c>
      <c r="C29" s="22" t="s">
        <v>138</v>
      </c>
      <c r="D29" s="22" t="s">
        <v>139</v>
      </c>
      <c r="E29" s="60">
        <v>20230103</v>
      </c>
      <c r="F29" s="60" t="s">
        <v>122</v>
      </c>
      <c r="G29" s="64" t="s">
        <v>191</v>
      </c>
      <c r="H29" s="64" t="s">
        <v>192</v>
      </c>
      <c r="I29" s="73">
        <v>100</v>
      </c>
      <c r="J29" s="22"/>
    </row>
    <row r="30" s="93" customFormat="1" ht="310.5" spans="1:10">
      <c r="A30" s="22">
        <v>10</v>
      </c>
      <c r="B30" s="22" t="s">
        <v>193</v>
      </c>
      <c r="C30" s="22" t="s">
        <v>194</v>
      </c>
      <c r="D30" s="22" t="s">
        <v>173</v>
      </c>
      <c r="E30" s="60">
        <v>20230103</v>
      </c>
      <c r="F30" s="60" t="s">
        <v>122</v>
      </c>
      <c r="G30" s="22" t="s">
        <v>195</v>
      </c>
      <c r="H30" s="22" t="s">
        <v>196</v>
      </c>
      <c r="I30" s="73">
        <v>500</v>
      </c>
      <c r="J30" s="22"/>
    </row>
    <row r="31" s="93" customFormat="1" ht="108" spans="1:10">
      <c r="A31" s="22">
        <v>11</v>
      </c>
      <c r="B31" s="22" t="s">
        <v>197</v>
      </c>
      <c r="C31" s="22" t="s">
        <v>198</v>
      </c>
      <c r="D31" s="22" t="s">
        <v>173</v>
      </c>
      <c r="E31" s="60">
        <v>20230103</v>
      </c>
      <c r="F31" s="60" t="s">
        <v>122</v>
      </c>
      <c r="G31" s="22" t="s">
        <v>199</v>
      </c>
      <c r="H31" s="22" t="s">
        <v>200</v>
      </c>
      <c r="I31" s="73">
        <v>1500</v>
      </c>
      <c r="J31" s="22"/>
    </row>
    <row r="32" s="93" customFormat="1" ht="81" spans="1:10">
      <c r="A32" s="22">
        <v>12</v>
      </c>
      <c r="B32" s="22" t="s">
        <v>201</v>
      </c>
      <c r="C32" s="22" t="s">
        <v>159</v>
      </c>
      <c r="D32" s="22" t="s">
        <v>160</v>
      </c>
      <c r="E32" s="60">
        <v>20230103</v>
      </c>
      <c r="F32" s="60" t="s">
        <v>122</v>
      </c>
      <c r="G32" s="22" t="s">
        <v>202</v>
      </c>
      <c r="H32" s="22" t="s">
        <v>203</v>
      </c>
      <c r="I32" s="73">
        <v>45</v>
      </c>
      <c r="J32" s="22"/>
    </row>
    <row r="33" s="93" customFormat="1" ht="40.5" spans="1:10">
      <c r="A33" s="22">
        <v>13</v>
      </c>
      <c r="B33" s="22" t="s">
        <v>204</v>
      </c>
      <c r="C33" s="22" t="s">
        <v>119</v>
      </c>
      <c r="D33" s="22" t="s">
        <v>120</v>
      </c>
      <c r="E33" s="60">
        <v>20230103</v>
      </c>
      <c r="F33" s="60" t="s">
        <v>122</v>
      </c>
      <c r="G33" s="22" t="s">
        <v>205</v>
      </c>
      <c r="H33" s="22" t="s">
        <v>206</v>
      </c>
      <c r="I33" s="73">
        <v>750</v>
      </c>
      <c r="J33" s="22"/>
    </row>
    <row r="34" s="93" customFormat="1" ht="54" spans="1:10">
      <c r="A34" s="22">
        <v>14</v>
      </c>
      <c r="B34" s="64" t="s">
        <v>207</v>
      </c>
      <c r="C34" s="22" t="s">
        <v>141</v>
      </c>
      <c r="D34" s="112" t="s">
        <v>142</v>
      </c>
      <c r="E34" s="60">
        <v>20230103</v>
      </c>
      <c r="F34" s="60" t="s">
        <v>122</v>
      </c>
      <c r="G34" s="22" t="s">
        <v>208</v>
      </c>
      <c r="H34" s="22" t="s">
        <v>209</v>
      </c>
      <c r="I34" s="73">
        <v>200</v>
      </c>
      <c r="J34" s="22"/>
    </row>
    <row r="35" s="93" customFormat="1" ht="121.5" spans="1:10">
      <c r="A35" s="22">
        <v>15</v>
      </c>
      <c r="B35" s="22" t="s">
        <v>210</v>
      </c>
      <c r="C35" s="22" t="s">
        <v>169</v>
      </c>
      <c r="D35" s="22" t="s">
        <v>211</v>
      </c>
      <c r="E35" s="60">
        <v>20230103</v>
      </c>
      <c r="F35" s="60" t="s">
        <v>122</v>
      </c>
      <c r="G35" s="22" t="s">
        <v>212</v>
      </c>
      <c r="H35" s="22" t="s">
        <v>213</v>
      </c>
      <c r="I35" s="73">
        <v>200</v>
      </c>
      <c r="J35" s="22"/>
    </row>
    <row r="36" s="93" customFormat="1" ht="94.5" spans="1:10">
      <c r="A36" s="22">
        <v>16</v>
      </c>
      <c r="B36" s="22" t="s">
        <v>214</v>
      </c>
      <c r="C36" s="22" t="s">
        <v>159</v>
      </c>
      <c r="D36" s="22" t="s">
        <v>160</v>
      </c>
      <c r="E36" s="60">
        <v>20230103</v>
      </c>
      <c r="F36" s="60" t="s">
        <v>122</v>
      </c>
      <c r="G36" s="22" t="s">
        <v>215</v>
      </c>
      <c r="H36" s="22" t="s">
        <v>216</v>
      </c>
      <c r="I36" s="73">
        <v>125</v>
      </c>
      <c r="J36" s="22"/>
    </row>
    <row r="37" s="93" customFormat="1" ht="40.5" spans="1:10">
      <c r="A37" s="22">
        <v>17</v>
      </c>
      <c r="B37" s="22" t="s">
        <v>217</v>
      </c>
      <c r="C37" s="22" t="s">
        <v>153</v>
      </c>
      <c r="D37" s="22" t="s">
        <v>218</v>
      </c>
      <c r="E37" s="60">
        <v>20230103</v>
      </c>
      <c r="F37" s="60" t="s">
        <v>122</v>
      </c>
      <c r="G37" s="22" t="s">
        <v>219</v>
      </c>
      <c r="H37" s="22" t="s">
        <v>220</v>
      </c>
      <c r="I37" s="73">
        <v>200</v>
      </c>
      <c r="J37" s="22"/>
    </row>
    <row r="38" s="93" customFormat="1" ht="148.5" spans="1:10">
      <c r="A38" s="22">
        <v>18</v>
      </c>
      <c r="B38" s="22" t="s">
        <v>221</v>
      </c>
      <c r="C38" s="22" t="s">
        <v>138</v>
      </c>
      <c r="D38" s="22" t="s">
        <v>139</v>
      </c>
      <c r="E38" s="60">
        <v>20230103</v>
      </c>
      <c r="F38" s="60" t="s">
        <v>122</v>
      </c>
      <c r="G38" s="22" t="s">
        <v>222</v>
      </c>
      <c r="H38" s="22" t="s">
        <v>223</v>
      </c>
      <c r="I38" s="73">
        <v>160</v>
      </c>
      <c r="J38" s="22"/>
    </row>
    <row r="39" s="93" customFormat="1" ht="40.5" spans="1:10">
      <c r="A39" s="22">
        <v>19</v>
      </c>
      <c r="B39" s="22" t="s">
        <v>224</v>
      </c>
      <c r="C39" s="22" t="s">
        <v>126</v>
      </c>
      <c r="D39" s="22" t="s">
        <v>225</v>
      </c>
      <c r="E39" s="60">
        <v>20230103</v>
      </c>
      <c r="F39" s="60" t="s">
        <v>122</v>
      </c>
      <c r="G39" s="64" t="s">
        <v>226</v>
      </c>
      <c r="H39" s="22" t="s">
        <v>227</v>
      </c>
      <c r="I39" s="73">
        <v>180</v>
      </c>
      <c r="J39" s="22"/>
    </row>
    <row r="40" s="93" customFormat="1" ht="108" spans="1:10">
      <c r="A40" s="22">
        <v>20</v>
      </c>
      <c r="B40" s="22" t="s">
        <v>228</v>
      </c>
      <c r="C40" s="60" t="s">
        <v>229</v>
      </c>
      <c r="D40" s="22" t="s">
        <v>230</v>
      </c>
      <c r="E40" s="60">
        <v>20230103</v>
      </c>
      <c r="F40" s="60" t="s">
        <v>122</v>
      </c>
      <c r="G40" s="22" t="s">
        <v>231</v>
      </c>
      <c r="H40" s="22" t="s">
        <v>232</v>
      </c>
      <c r="I40" s="73">
        <v>485</v>
      </c>
      <c r="J40" s="22"/>
    </row>
    <row r="41" s="93" customFormat="1" ht="67.5" spans="1:10">
      <c r="A41" s="22">
        <v>21</v>
      </c>
      <c r="B41" s="22" t="s">
        <v>233</v>
      </c>
      <c r="C41" s="60" t="s">
        <v>229</v>
      </c>
      <c r="D41" s="22" t="s">
        <v>145</v>
      </c>
      <c r="E41" s="60">
        <v>20230103</v>
      </c>
      <c r="F41" s="60" t="s">
        <v>122</v>
      </c>
      <c r="G41" s="22" t="s">
        <v>234</v>
      </c>
      <c r="H41" s="22" t="s">
        <v>235</v>
      </c>
      <c r="I41" s="73">
        <v>179.8</v>
      </c>
      <c r="J41" s="22"/>
    </row>
    <row r="42" s="93" customFormat="1" ht="67.5" spans="1:10">
      <c r="A42" s="22">
        <v>22</v>
      </c>
      <c r="B42" s="22" t="s">
        <v>236</v>
      </c>
      <c r="C42" s="60" t="s">
        <v>229</v>
      </c>
      <c r="D42" s="22" t="s">
        <v>237</v>
      </c>
      <c r="E42" s="60">
        <v>20230103</v>
      </c>
      <c r="F42" s="60" t="s">
        <v>122</v>
      </c>
      <c r="G42" s="22" t="s">
        <v>238</v>
      </c>
      <c r="H42" s="22" t="s">
        <v>239</v>
      </c>
      <c r="I42" s="73">
        <v>199</v>
      </c>
      <c r="J42" s="22"/>
    </row>
    <row r="43" s="93" customFormat="1" ht="81" spans="1:10">
      <c r="A43" s="22">
        <v>23</v>
      </c>
      <c r="B43" s="22" t="s">
        <v>240</v>
      </c>
      <c r="C43" s="60" t="s">
        <v>229</v>
      </c>
      <c r="D43" s="22" t="s">
        <v>241</v>
      </c>
      <c r="E43" s="60">
        <v>20230103</v>
      </c>
      <c r="F43" s="60" t="s">
        <v>122</v>
      </c>
      <c r="G43" s="22" t="s">
        <v>242</v>
      </c>
      <c r="H43" s="22" t="s">
        <v>243</v>
      </c>
      <c r="I43" s="73">
        <v>146</v>
      </c>
      <c r="J43" s="22"/>
    </row>
    <row r="44" s="93" customFormat="1" ht="108" spans="1:10">
      <c r="A44" s="22">
        <v>24</v>
      </c>
      <c r="B44" s="22" t="s">
        <v>244</v>
      </c>
      <c r="C44" s="64" t="s">
        <v>144</v>
      </c>
      <c r="D44" s="22" t="s">
        <v>145</v>
      </c>
      <c r="E44" s="60">
        <v>20230103</v>
      </c>
      <c r="F44" s="60" t="s">
        <v>122</v>
      </c>
      <c r="G44" s="22" t="s">
        <v>245</v>
      </c>
      <c r="H44" s="22" t="s">
        <v>246</v>
      </c>
      <c r="I44" s="73">
        <v>300</v>
      </c>
      <c r="J44" s="22"/>
    </row>
    <row r="45" s="93" customFormat="1" ht="54" spans="1:10">
      <c r="A45" s="22">
        <v>25</v>
      </c>
      <c r="B45" s="22" t="s">
        <v>247</v>
      </c>
      <c r="C45" s="22" t="s">
        <v>150</v>
      </c>
      <c r="D45" s="22" t="s">
        <v>248</v>
      </c>
      <c r="E45" s="60">
        <v>20230103</v>
      </c>
      <c r="F45" s="60" t="s">
        <v>122</v>
      </c>
      <c r="G45" s="22" t="s">
        <v>249</v>
      </c>
      <c r="H45" s="22" t="s">
        <v>250</v>
      </c>
      <c r="I45" s="176">
        <v>48</v>
      </c>
      <c r="J45" s="22"/>
    </row>
    <row r="46" s="93" customFormat="1" ht="81" spans="1:10">
      <c r="A46" s="22">
        <v>26</v>
      </c>
      <c r="B46" s="64" t="s">
        <v>251</v>
      </c>
      <c r="C46" s="22" t="s">
        <v>132</v>
      </c>
      <c r="D46" s="22" t="s">
        <v>252</v>
      </c>
      <c r="E46" s="60">
        <v>20230103</v>
      </c>
      <c r="F46" s="60" t="s">
        <v>122</v>
      </c>
      <c r="G46" s="64" t="s">
        <v>253</v>
      </c>
      <c r="H46" s="22" t="s">
        <v>254</v>
      </c>
      <c r="I46" s="176">
        <v>50</v>
      </c>
      <c r="J46" s="22"/>
    </row>
    <row r="47" s="93" customFormat="1" ht="54" spans="1:10">
      <c r="A47" s="22">
        <v>27</v>
      </c>
      <c r="B47" s="22" t="s">
        <v>255</v>
      </c>
      <c r="C47" s="22" t="s">
        <v>153</v>
      </c>
      <c r="D47" s="22" t="s">
        <v>237</v>
      </c>
      <c r="E47" s="60">
        <v>20230103</v>
      </c>
      <c r="F47" s="60" t="s">
        <v>122</v>
      </c>
      <c r="G47" s="22" t="s">
        <v>256</v>
      </c>
      <c r="H47" s="22" t="s">
        <v>257</v>
      </c>
      <c r="I47" s="73">
        <v>350</v>
      </c>
      <c r="J47" s="22"/>
    </row>
    <row r="48" s="93" customFormat="1" ht="67.5" spans="1:10">
      <c r="A48" s="22">
        <v>28</v>
      </c>
      <c r="B48" s="22" t="s">
        <v>258</v>
      </c>
      <c r="C48" s="64" t="s">
        <v>144</v>
      </c>
      <c r="D48" s="22" t="s">
        <v>259</v>
      </c>
      <c r="E48" s="60">
        <v>20230103</v>
      </c>
      <c r="F48" s="60" t="s">
        <v>122</v>
      </c>
      <c r="G48" s="22" t="s">
        <v>260</v>
      </c>
      <c r="H48" s="22" t="s">
        <v>261</v>
      </c>
      <c r="I48" s="73">
        <v>216</v>
      </c>
      <c r="J48" s="22"/>
    </row>
    <row r="49" s="93" customFormat="1" ht="54" spans="1:10">
      <c r="A49" s="22">
        <v>29</v>
      </c>
      <c r="B49" s="22" t="s">
        <v>262</v>
      </c>
      <c r="C49" s="22" t="s">
        <v>135</v>
      </c>
      <c r="D49" s="22" t="s">
        <v>263</v>
      </c>
      <c r="E49" s="60">
        <v>20230103</v>
      </c>
      <c r="F49" s="60" t="s">
        <v>122</v>
      </c>
      <c r="G49" s="22" t="s">
        <v>264</v>
      </c>
      <c r="H49" s="22" t="s">
        <v>265</v>
      </c>
      <c r="I49" s="73">
        <v>65</v>
      </c>
      <c r="J49" s="22"/>
    </row>
    <row r="50" s="93" customFormat="1" ht="40.5" spans="1:10">
      <c r="A50" s="22">
        <v>30</v>
      </c>
      <c r="B50" s="22" t="s">
        <v>266</v>
      </c>
      <c r="C50" s="22" t="s">
        <v>156</v>
      </c>
      <c r="D50" s="22" t="s">
        <v>267</v>
      </c>
      <c r="E50" s="60">
        <v>20230103</v>
      </c>
      <c r="F50" s="60" t="s">
        <v>122</v>
      </c>
      <c r="G50" s="22" t="s">
        <v>268</v>
      </c>
      <c r="H50" s="22" t="s">
        <v>269</v>
      </c>
      <c r="I50" s="73">
        <v>50</v>
      </c>
      <c r="J50" s="22"/>
    </row>
    <row r="51" s="93" customFormat="1" ht="54" spans="1:10">
      <c r="A51" s="22">
        <v>31</v>
      </c>
      <c r="B51" s="22" t="s">
        <v>270</v>
      </c>
      <c r="C51" s="22" t="s">
        <v>156</v>
      </c>
      <c r="D51" s="22" t="s">
        <v>271</v>
      </c>
      <c r="E51" s="60">
        <v>20230103</v>
      </c>
      <c r="F51" s="60" t="s">
        <v>122</v>
      </c>
      <c r="G51" s="22" t="s">
        <v>272</v>
      </c>
      <c r="H51" s="22" t="s">
        <v>273</v>
      </c>
      <c r="I51" s="73">
        <v>30</v>
      </c>
      <c r="J51" s="22"/>
    </row>
    <row r="52" s="93" customFormat="1" ht="81" spans="1:10">
      <c r="A52" s="22">
        <v>32</v>
      </c>
      <c r="B52" s="22" t="s">
        <v>274</v>
      </c>
      <c r="C52" s="22" t="s">
        <v>132</v>
      </c>
      <c r="D52" s="22" t="s">
        <v>133</v>
      </c>
      <c r="E52" s="60">
        <v>20230103</v>
      </c>
      <c r="F52" s="60" t="s">
        <v>122</v>
      </c>
      <c r="G52" s="22" t="s">
        <v>275</v>
      </c>
      <c r="H52" s="22" t="s">
        <v>276</v>
      </c>
      <c r="I52" s="73">
        <v>27</v>
      </c>
      <c r="J52" s="22"/>
    </row>
    <row r="53" s="93" customFormat="1" ht="81" spans="1:10">
      <c r="A53" s="22">
        <v>33</v>
      </c>
      <c r="B53" s="22" t="s">
        <v>277</v>
      </c>
      <c r="C53" s="22" t="s">
        <v>132</v>
      </c>
      <c r="D53" s="22" t="s">
        <v>133</v>
      </c>
      <c r="E53" s="60">
        <v>20230103</v>
      </c>
      <c r="F53" s="60" t="s">
        <v>122</v>
      </c>
      <c r="G53" s="22" t="s">
        <v>275</v>
      </c>
      <c r="H53" s="22" t="s">
        <v>276</v>
      </c>
      <c r="I53" s="73">
        <v>30</v>
      </c>
      <c r="J53" s="22"/>
    </row>
    <row r="54" s="93" customFormat="1" ht="67.5" spans="1:10">
      <c r="A54" s="22">
        <v>34</v>
      </c>
      <c r="B54" s="22" t="s">
        <v>278</v>
      </c>
      <c r="C54" s="22" t="s">
        <v>153</v>
      </c>
      <c r="D54" s="22" t="s">
        <v>154</v>
      </c>
      <c r="E54" s="60">
        <v>20230103</v>
      </c>
      <c r="F54" s="60" t="s">
        <v>122</v>
      </c>
      <c r="G54" s="22" t="s">
        <v>279</v>
      </c>
      <c r="H54" s="22" t="s">
        <v>280</v>
      </c>
      <c r="I54" s="73">
        <v>20</v>
      </c>
      <c r="J54" s="22"/>
    </row>
    <row r="55" s="93" customFormat="1" ht="94.5" spans="1:10">
      <c r="A55" s="22">
        <v>35</v>
      </c>
      <c r="B55" s="22" t="s">
        <v>281</v>
      </c>
      <c r="C55" s="22" t="s">
        <v>135</v>
      </c>
      <c r="D55" s="22" t="s">
        <v>136</v>
      </c>
      <c r="E55" s="60">
        <v>20230103</v>
      </c>
      <c r="F55" s="60" t="s">
        <v>122</v>
      </c>
      <c r="G55" s="22" t="s">
        <v>282</v>
      </c>
      <c r="H55" s="22" t="s">
        <v>283</v>
      </c>
      <c r="I55" s="73">
        <v>320</v>
      </c>
      <c r="J55" s="22"/>
    </row>
    <row r="56" s="93" customFormat="1" ht="108" spans="1:10">
      <c r="A56" s="22">
        <v>36</v>
      </c>
      <c r="B56" s="22" t="s">
        <v>284</v>
      </c>
      <c r="C56" s="22" t="s">
        <v>159</v>
      </c>
      <c r="D56" s="22" t="s">
        <v>285</v>
      </c>
      <c r="E56" s="60">
        <v>20230103</v>
      </c>
      <c r="F56" s="60" t="s">
        <v>122</v>
      </c>
      <c r="G56" s="22" t="s">
        <v>286</v>
      </c>
      <c r="H56" s="22" t="s">
        <v>287</v>
      </c>
      <c r="I56" s="73">
        <v>55</v>
      </c>
      <c r="J56" s="22"/>
    </row>
    <row r="57" s="93" customFormat="1" ht="94.5" spans="1:10">
      <c r="A57" s="22">
        <v>37</v>
      </c>
      <c r="B57" s="22" t="s">
        <v>288</v>
      </c>
      <c r="C57" s="22" t="s">
        <v>159</v>
      </c>
      <c r="D57" s="22" t="s">
        <v>289</v>
      </c>
      <c r="E57" s="60">
        <v>20230103</v>
      </c>
      <c r="F57" s="60" t="s">
        <v>122</v>
      </c>
      <c r="G57" s="22" t="s">
        <v>290</v>
      </c>
      <c r="H57" s="22" t="s">
        <v>291</v>
      </c>
      <c r="I57" s="73">
        <v>75</v>
      </c>
      <c r="J57" s="22"/>
    </row>
    <row r="58" s="93" customFormat="1" ht="189" spans="1:10">
      <c r="A58" s="22">
        <v>38</v>
      </c>
      <c r="B58" s="22" t="s">
        <v>292</v>
      </c>
      <c r="C58" s="22" t="s">
        <v>159</v>
      </c>
      <c r="D58" s="22" t="s">
        <v>160</v>
      </c>
      <c r="E58" s="60">
        <v>20230103</v>
      </c>
      <c r="F58" s="60" t="s">
        <v>122</v>
      </c>
      <c r="G58" s="22" t="s">
        <v>293</v>
      </c>
      <c r="H58" s="22" t="s">
        <v>294</v>
      </c>
      <c r="I58" s="73">
        <v>61.5</v>
      </c>
      <c r="J58" s="22"/>
    </row>
    <row r="59" s="93" customFormat="1" ht="202.5" spans="1:10">
      <c r="A59" s="22">
        <v>39</v>
      </c>
      <c r="B59" s="22" t="s">
        <v>295</v>
      </c>
      <c r="C59" s="171" t="s">
        <v>159</v>
      </c>
      <c r="D59" s="22" t="s">
        <v>160</v>
      </c>
      <c r="E59" s="60">
        <v>20230103</v>
      </c>
      <c r="F59" s="60" t="s">
        <v>122</v>
      </c>
      <c r="G59" s="171" t="s">
        <v>296</v>
      </c>
      <c r="H59" s="171" t="s">
        <v>297</v>
      </c>
      <c r="I59" s="73">
        <v>32</v>
      </c>
      <c r="J59" s="22"/>
    </row>
    <row r="60" s="93" customFormat="1" ht="67.5" spans="1:10">
      <c r="A60" s="22">
        <v>40</v>
      </c>
      <c r="B60" s="22" t="s">
        <v>298</v>
      </c>
      <c r="C60" s="22" t="s">
        <v>144</v>
      </c>
      <c r="D60" s="22" t="s">
        <v>299</v>
      </c>
      <c r="E60" s="60">
        <v>20230103</v>
      </c>
      <c r="F60" s="60" t="s">
        <v>122</v>
      </c>
      <c r="G60" s="22" t="s">
        <v>300</v>
      </c>
      <c r="H60" s="22" t="s">
        <v>301</v>
      </c>
      <c r="I60" s="73">
        <v>75</v>
      </c>
      <c r="J60" s="22"/>
    </row>
    <row r="61" s="93" customFormat="1" ht="148.5" spans="1:10">
      <c r="A61" s="22">
        <v>41</v>
      </c>
      <c r="B61" s="22" t="s">
        <v>302</v>
      </c>
      <c r="C61" s="22" t="s">
        <v>129</v>
      </c>
      <c r="D61" s="22" t="s">
        <v>303</v>
      </c>
      <c r="E61" s="60">
        <v>20230103</v>
      </c>
      <c r="F61" s="60" t="s">
        <v>122</v>
      </c>
      <c r="G61" s="22" t="s">
        <v>304</v>
      </c>
      <c r="H61" s="22" t="s">
        <v>305</v>
      </c>
      <c r="I61" s="73">
        <v>102</v>
      </c>
      <c r="J61" s="22"/>
    </row>
    <row r="62" s="6" customFormat="1" ht="54" spans="1:10">
      <c r="A62" s="22">
        <v>42</v>
      </c>
      <c r="B62" s="172" t="s">
        <v>306</v>
      </c>
      <c r="C62" s="117" t="s">
        <v>150</v>
      </c>
      <c r="D62" s="123" t="s">
        <v>307</v>
      </c>
      <c r="E62" s="60" t="s">
        <v>121</v>
      </c>
      <c r="F62" s="60" t="s">
        <v>122</v>
      </c>
      <c r="G62" s="173" t="s">
        <v>308</v>
      </c>
      <c r="H62" s="173" t="s">
        <v>309</v>
      </c>
      <c r="I62" s="73">
        <v>200</v>
      </c>
      <c r="J62" s="132"/>
    </row>
    <row r="63" s="6" customFormat="1" ht="40.5" spans="1:10">
      <c r="A63" s="22">
        <v>43</v>
      </c>
      <c r="B63" s="22" t="s">
        <v>310</v>
      </c>
      <c r="C63" s="22" t="s">
        <v>119</v>
      </c>
      <c r="D63" s="22" t="s">
        <v>120</v>
      </c>
      <c r="E63" s="60" t="s">
        <v>311</v>
      </c>
      <c r="F63" s="60" t="s">
        <v>122</v>
      </c>
      <c r="G63" s="22" t="s">
        <v>312</v>
      </c>
      <c r="H63" s="22" t="s">
        <v>313</v>
      </c>
      <c r="I63" s="73">
        <v>480</v>
      </c>
      <c r="J63" s="132"/>
    </row>
    <row r="64" s="6" customFormat="1" ht="202.5" spans="1:10">
      <c r="A64" s="22">
        <v>44</v>
      </c>
      <c r="B64" s="22" t="s">
        <v>314</v>
      </c>
      <c r="C64" s="22" t="s">
        <v>132</v>
      </c>
      <c r="D64" s="22" t="s">
        <v>133</v>
      </c>
      <c r="E64" s="60" t="s">
        <v>311</v>
      </c>
      <c r="F64" s="60" t="s">
        <v>122</v>
      </c>
      <c r="G64" s="64" t="s">
        <v>315</v>
      </c>
      <c r="H64" s="64" t="s">
        <v>316</v>
      </c>
      <c r="I64" s="73">
        <v>87.776</v>
      </c>
      <c r="J64" s="132"/>
    </row>
    <row r="65" s="6" customFormat="1" ht="94.5" spans="1:10">
      <c r="A65" s="22">
        <v>45</v>
      </c>
      <c r="B65" s="22" t="s">
        <v>317</v>
      </c>
      <c r="C65" s="22" t="s">
        <v>132</v>
      </c>
      <c r="D65" s="22" t="s">
        <v>133</v>
      </c>
      <c r="E65" s="60" t="s">
        <v>311</v>
      </c>
      <c r="F65" s="60" t="s">
        <v>122</v>
      </c>
      <c r="G65" s="123" t="s">
        <v>318</v>
      </c>
      <c r="H65" s="123" t="s">
        <v>319</v>
      </c>
      <c r="I65" s="73">
        <v>13.6</v>
      </c>
      <c r="J65" s="132"/>
    </row>
    <row r="66" s="6" customFormat="1" ht="67.5" spans="1:10">
      <c r="A66" s="22">
        <v>46</v>
      </c>
      <c r="B66" s="22" t="s">
        <v>320</v>
      </c>
      <c r="C66" s="22" t="s">
        <v>132</v>
      </c>
      <c r="D66" s="22" t="s">
        <v>133</v>
      </c>
      <c r="E66" s="60" t="s">
        <v>311</v>
      </c>
      <c r="F66" s="60" t="s">
        <v>122</v>
      </c>
      <c r="G66" s="123" t="s">
        <v>321</v>
      </c>
      <c r="H66" s="123" t="s">
        <v>280</v>
      </c>
      <c r="I66" s="73">
        <v>58.04</v>
      </c>
      <c r="J66" s="132"/>
    </row>
    <row r="67" s="6" customFormat="1" ht="108" spans="1:10">
      <c r="A67" s="22">
        <v>47</v>
      </c>
      <c r="B67" s="22" t="s">
        <v>322</v>
      </c>
      <c r="C67" s="22" t="s">
        <v>132</v>
      </c>
      <c r="D67" s="22" t="s">
        <v>133</v>
      </c>
      <c r="E67" s="60" t="s">
        <v>311</v>
      </c>
      <c r="F67" s="60" t="s">
        <v>122</v>
      </c>
      <c r="G67" s="64" t="s">
        <v>323</v>
      </c>
      <c r="H67" s="64" t="s">
        <v>324</v>
      </c>
      <c r="I67" s="73">
        <v>71.76</v>
      </c>
      <c r="J67" s="132"/>
    </row>
    <row r="68" s="6" customFormat="1" ht="40.5" spans="1:10">
      <c r="A68" s="22">
        <v>48</v>
      </c>
      <c r="B68" s="22" t="s">
        <v>325</v>
      </c>
      <c r="C68" s="22" t="s">
        <v>132</v>
      </c>
      <c r="D68" s="22" t="s">
        <v>133</v>
      </c>
      <c r="E68" s="60" t="s">
        <v>311</v>
      </c>
      <c r="F68" s="60" t="s">
        <v>122</v>
      </c>
      <c r="G68" s="64" t="s">
        <v>326</v>
      </c>
      <c r="H68" s="64" t="s">
        <v>327</v>
      </c>
      <c r="I68" s="73">
        <v>12.4</v>
      </c>
      <c r="J68" s="132"/>
    </row>
    <row r="69" s="6" customFormat="1" ht="81" spans="1:10">
      <c r="A69" s="22">
        <v>49</v>
      </c>
      <c r="B69" s="22" t="s">
        <v>328</v>
      </c>
      <c r="C69" s="22" t="s">
        <v>119</v>
      </c>
      <c r="D69" s="22" t="s">
        <v>120</v>
      </c>
      <c r="E69" s="60" t="s">
        <v>311</v>
      </c>
      <c r="F69" s="60" t="s">
        <v>122</v>
      </c>
      <c r="G69" s="22" t="s">
        <v>329</v>
      </c>
      <c r="H69" s="22" t="s">
        <v>330</v>
      </c>
      <c r="I69" s="73">
        <v>60</v>
      </c>
      <c r="J69" s="132"/>
    </row>
    <row r="70" s="6" customFormat="1" ht="94.5" spans="1:10">
      <c r="A70" s="22">
        <v>50</v>
      </c>
      <c r="B70" s="22" t="s">
        <v>331</v>
      </c>
      <c r="C70" s="22" t="s">
        <v>132</v>
      </c>
      <c r="D70" s="22" t="s">
        <v>133</v>
      </c>
      <c r="E70" s="60" t="s">
        <v>311</v>
      </c>
      <c r="F70" s="60" t="s">
        <v>122</v>
      </c>
      <c r="G70" s="64" t="s">
        <v>332</v>
      </c>
      <c r="H70" s="64" t="s">
        <v>333</v>
      </c>
      <c r="I70" s="73">
        <v>14.368</v>
      </c>
      <c r="J70" s="132"/>
    </row>
    <row r="71" s="6" customFormat="1" ht="40.5" spans="1:10">
      <c r="A71" s="22">
        <v>51</v>
      </c>
      <c r="B71" s="22" t="s">
        <v>334</v>
      </c>
      <c r="C71" s="22" t="s">
        <v>144</v>
      </c>
      <c r="D71" s="22" t="s">
        <v>335</v>
      </c>
      <c r="E71" s="60" t="s">
        <v>311</v>
      </c>
      <c r="F71" s="60" t="s">
        <v>122</v>
      </c>
      <c r="G71" s="64" t="s">
        <v>336</v>
      </c>
      <c r="H71" s="22" t="s">
        <v>337</v>
      </c>
      <c r="I71" s="73">
        <v>25</v>
      </c>
      <c r="J71" s="132"/>
    </row>
    <row r="72" s="6" customFormat="1" ht="67.5" spans="1:10">
      <c r="A72" s="22">
        <v>52</v>
      </c>
      <c r="B72" s="22" t="s">
        <v>338</v>
      </c>
      <c r="C72" s="22" t="s">
        <v>129</v>
      </c>
      <c r="D72" s="22" t="s">
        <v>339</v>
      </c>
      <c r="E72" s="60" t="s">
        <v>311</v>
      </c>
      <c r="F72" s="60" t="s">
        <v>122</v>
      </c>
      <c r="G72" s="22" t="s">
        <v>340</v>
      </c>
      <c r="H72" s="22" t="s">
        <v>341</v>
      </c>
      <c r="I72" s="73">
        <v>98.4</v>
      </c>
      <c r="J72" s="132"/>
    </row>
    <row r="73" s="6" customFormat="1" ht="81" spans="1:10">
      <c r="A73" s="22">
        <v>53</v>
      </c>
      <c r="B73" s="22" t="s">
        <v>342</v>
      </c>
      <c r="C73" s="22" t="s">
        <v>194</v>
      </c>
      <c r="D73" s="22" t="s">
        <v>343</v>
      </c>
      <c r="E73" s="60" t="s">
        <v>311</v>
      </c>
      <c r="F73" s="60" t="s">
        <v>122</v>
      </c>
      <c r="G73" s="22" t="s">
        <v>344</v>
      </c>
      <c r="H73" s="22" t="s">
        <v>345</v>
      </c>
      <c r="I73" s="73">
        <v>67.5</v>
      </c>
      <c r="J73" s="132"/>
    </row>
    <row r="74" s="6" customFormat="1" ht="94.5" spans="1:10">
      <c r="A74" s="22">
        <v>54</v>
      </c>
      <c r="B74" s="22" t="s">
        <v>346</v>
      </c>
      <c r="C74" s="22" t="s">
        <v>129</v>
      </c>
      <c r="D74" s="22" t="s">
        <v>347</v>
      </c>
      <c r="E74" s="60" t="s">
        <v>311</v>
      </c>
      <c r="F74" s="60" t="s">
        <v>122</v>
      </c>
      <c r="G74" s="22" t="s">
        <v>348</v>
      </c>
      <c r="H74" s="22" t="s">
        <v>349</v>
      </c>
      <c r="I74" s="73">
        <v>40</v>
      </c>
      <c r="J74" s="132"/>
    </row>
    <row r="75" s="6" customFormat="1" ht="135" spans="1:10">
      <c r="A75" s="22">
        <v>55</v>
      </c>
      <c r="B75" s="22" t="s">
        <v>350</v>
      </c>
      <c r="C75" s="22" t="s">
        <v>194</v>
      </c>
      <c r="D75" s="22" t="s">
        <v>139</v>
      </c>
      <c r="E75" s="60" t="s">
        <v>311</v>
      </c>
      <c r="F75" s="60" t="s">
        <v>122</v>
      </c>
      <c r="G75" s="22" t="s">
        <v>351</v>
      </c>
      <c r="H75" s="22" t="s">
        <v>352</v>
      </c>
      <c r="I75" s="73">
        <v>100</v>
      </c>
      <c r="J75" s="132"/>
    </row>
    <row r="76" s="6" customFormat="1" ht="54" spans="1:10">
      <c r="A76" s="22">
        <v>56</v>
      </c>
      <c r="B76" s="22" t="s">
        <v>353</v>
      </c>
      <c r="C76" s="22" t="s">
        <v>194</v>
      </c>
      <c r="D76" s="22" t="s">
        <v>354</v>
      </c>
      <c r="E76" s="60" t="s">
        <v>311</v>
      </c>
      <c r="F76" s="60" t="s">
        <v>122</v>
      </c>
      <c r="G76" s="22" t="s">
        <v>355</v>
      </c>
      <c r="H76" s="22" t="s">
        <v>356</v>
      </c>
      <c r="I76" s="73">
        <v>770</v>
      </c>
      <c r="J76" s="132"/>
    </row>
    <row r="77" s="156" customFormat="1" ht="37.5" spans="1:10">
      <c r="A77" s="106" t="s">
        <v>357</v>
      </c>
      <c r="B77" s="106" t="s">
        <v>36</v>
      </c>
      <c r="C77" s="106"/>
      <c r="D77" s="106"/>
      <c r="E77" s="106"/>
      <c r="F77" s="106"/>
      <c r="G77" s="106"/>
      <c r="H77" s="106"/>
      <c r="I77" s="130">
        <f>I78+I79+I80</f>
        <v>500</v>
      </c>
      <c r="J77" s="150"/>
    </row>
    <row r="78" s="6" customFormat="1" ht="108" spans="1:10">
      <c r="A78" s="108">
        <v>1</v>
      </c>
      <c r="B78" s="22" t="s">
        <v>358</v>
      </c>
      <c r="C78" s="22" t="s">
        <v>194</v>
      </c>
      <c r="D78" s="22" t="s">
        <v>133</v>
      </c>
      <c r="E78" s="60" t="s">
        <v>121</v>
      </c>
      <c r="F78" s="60" t="s">
        <v>122</v>
      </c>
      <c r="G78" s="22" t="s">
        <v>359</v>
      </c>
      <c r="H78" s="22" t="s">
        <v>360</v>
      </c>
      <c r="I78" s="73">
        <v>210</v>
      </c>
      <c r="J78" s="132"/>
    </row>
    <row r="79" s="6" customFormat="1" ht="54" spans="1:10">
      <c r="A79" s="108">
        <v>2</v>
      </c>
      <c r="B79" s="22" t="s">
        <v>361</v>
      </c>
      <c r="C79" s="22" t="s">
        <v>194</v>
      </c>
      <c r="D79" s="22" t="s">
        <v>136</v>
      </c>
      <c r="E79" s="60" t="s">
        <v>121</v>
      </c>
      <c r="F79" s="60" t="s">
        <v>122</v>
      </c>
      <c r="G79" s="22" t="s">
        <v>362</v>
      </c>
      <c r="H79" s="22" t="s">
        <v>363</v>
      </c>
      <c r="I79" s="73">
        <v>140</v>
      </c>
      <c r="J79" s="132"/>
    </row>
    <row r="80" s="6" customFormat="1" ht="40.5" spans="1:10">
      <c r="A80" s="108">
        <v>3</v>
      </c>
      <c r="B80" s="22" t="s">
        <v>364</v>
      </c>
      <c r="C80" s="22" t="s">
        <v>194</v>
      </c>
      <c r="D80" s="22" t="s">
        <v>136</v>
      </c>
      <c r="E80" s="60" t="s">
        <v>121</v>
      </c>
      <c r="F80" s="60" t="s">
        <v>122</v>
      </c>
      <c r="G80" s="64" t="s">
        <v>365</v>
      </c>
      <c r="H80" s="22" t="s">
        <v>366</v>
      </c>
      <c r="I80" s="73">
        <v>150</v>
      </c>
      <c r="J80" s="132"/>
    </row>
    <row r="81" customFormat="1" ht="13.5" spans="4:9">
      <c r="D81" s="177"/>
      <c r="I81" s="183"/>
    </row>
    <row r="82" s="157" customFormat="1" ht="37.5" spans="1:10">
      <c r="A82" s="178" t="s">
        <v>367</v>
      </c>
      <c r="B82" s="106" t="s">
        <v>41</v>
      </c>
      <c r="C82" s="179"/>
      <c r="D82" s="179"/>
      <c r="E82" s="179"/>
      <c r="F82" s="179"/>
      <c r="G82" s="179"/>
      <c r="H82" s="179"/>
      <c r="I82" s="130">
        <f>I83+I84</f>
        <v>1800</v>
      </c>
      <c r="J82" s="130"/>
    </row>
    <row r="83" s="93" customFormat="1" ht="67.5" spans="1:10">
      <c r="A83" s="108">
        <v>1</v>
      </c>
      <c r="B83" s="132" t="s">
        <v>368</v>
      </c>
      <c r="C83" s="36" t="s">
        <v>194</v>
      </c>
      <c r="D83" s="60" t="s">
        <v>369</v>
      </c>
      <c r="E83" s="60" t="s">
        <v>311</v>
      </c>
      <c r="F83" s="60" t="s">
        <v>122</v>
      </c>
      <c r="G83" s="132" t="s">
        <v>370</v>
      </c>
      <c r="H83" s="132" t="s">
        <v>371</v>
      </c>
      <c r="I83" s="39">
        <v>1100</v>
      </c>
      <c r="J83" s="22"/>
    </row>
    <row r="84" s="93" customFormat="1" ht="67.5" spans="1:10">
      <c r="A84" s="108">
        <v>2</v>
      </c>
      <c r="B84" s="132" t="s">
        <v>372</v>
      </c>
      <c r="C84" s="36" t="s">
        <v>194</v>
      </c>
      <c r="D84" s="60" t="s">
        <v>369</v>
      </c>
      <c r="E84" s="60" t="s">
        <v>311</v>
      </c>
      <c r="F84" s="60" t="s">
        <v>122</v>
      </c>
      <c r="G84" s="132" t="s">
        <v>370</v>
      </c>
      <c r="H84" s="132" t="s">
        <v>371</v>
      </c>
      <c r="I84" s="39">
        <v>700</v>
      </c>
      <c r="J84" s="22"/>
    </row>
    <row r="85" s="156" customFormat="1" ht="40" customHeight="1" spans="1:10">
      <c r="A85" s="106" t="s">
        <v>373</v>
      </c>
      <c r="B85" s="106" t="s">
        <v>45</v>
      </c>
      <c r="C85" s="106"/>
      <c r="D85" s="106"/>
      <c r="E85" s="106"/>
      <c r="F85" s="106"/>
      <c r="G85" s="106"/>
      <c r="H85" s="106"/>
      <c r="I85" s="130">
        <f>I86+I87</f>
        <v>600</v>
      </c>
      <c r="J85" s="150"/>
    </row>
    <row r="86" s="93" customFormat="1" ht="84" customHeight="1" spans="1:10">
      <c r="A86" s="180">
        <v>1</v>
      </c>
      <c r="B86" s="180" t="s">
        <v>374</v>
      </c>
      <c r="C86" s="180" t="s">
        <v>156</v>
      </c>
      <c r="D86" s="180" t="s">
        <v>375</v>
      </c>
      <c r="E86" s="181" t="s">
        <v>311</v>
      </c>
      <c r="F86" s="181" t="s">
        <v>122</v>
      </c>
      <c r="G86" s="180" t="s">
        <v>376</v>
      </c>
      <c r="H86" s="180" t="s">
        <v>377</v>
      </c>
      <c r="I86" s="184">
        <v>300</v>
      </c>
      <c r="J86" s="180"/>
    </row>
    <row r="87" s="78" customFormat="1" ht="54" spans="1:10">
      <c r="A87" s="182" t="s">
        <v>378</v>
      </c>
      <c r="B87" s="22" t="s">
        <v>379</v>
      </c>
      <c r="C87" s="22" t="s">
        <v>147</v>
      </c>
      <c r="D87" s="22" t="s">
        <v>380</v>
      </c>
      <c r="E87" s="60" t="s">
        <v>311</v>
      </c>
      <c r="F87" s="60" t="s">
        <v>122</v>
      </c>
      <c r="G87" s="22" t="s">
        <v>381</v>
      </c>
      <c r="H87" s="22" t="s">
        <v>382</v>
      </c>
      <c r="I87" s="185">
        <v>300</v>
      </c>
      <c r="J87" s="22"/>
    </row>
  </sheetData>
  <autoFilter ref="A4:J87">
    <extLst/>
  </autoFilter>
  <mergeCells count="11">
    <mergeCell ref="A1:B1"/>
    <mergeCell ref="A2:J2"/>
    <mergeCell ref="E3:F3"/>
    <mergeCell ref="A3:A4"/>
    <mergeCell ref="B3:B4"/>
    <mergeCell ref="C3:C4"/>
    <mergeCell ref="D3:D4"/>
    <mergeCell ref="G3:G4"/>
    <mergeCell ref="H3:H4"/>
    <mergeCell ref="I3:I4"/>
    <mergeCell ref="J3:J4"/>
  </mergeCells>
  <conditionalFormatting sqref="B22">
    <cfRule type="duplicateValues" dxfId="0" priority="31"/>
  </conditionalFormatting>
  <conditionalFormatting sqref="B47">
    <cfRule type="duplicateValues" dxfId="0" priority="36"/>
  </conditionalFormatting>
  <conditionalFormatting sqref="B63">
    <cfRule type="duplicateValues" dxfId="1" priority="2"/>
  </conditionalFormatting>
  <conditionalFormatting sqref="B64:B68">
    <cfRule type="duplicateValues" dxfId="0" priority="1"/>
  </conditionalFormatting>
  <pageMargins left="0.550694444444444" right="0.432638888888889" top="0.629861111111111" bottom="0.354166666666667" header="0.298611111111111" footer="0.298611111111111"/>
  <pageSetup paperSize="9" scale="80" fitToHeight="0" orientation="landscape" horizontalDpi="600"/>
  <headerFooter>
    <oddFooter>&amp;C第 &amp;P 页，共 &amp;N 页</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4"/>
  <sheetViews>
    <sheetView zoomScale="115" zoomScaleNormal="115" workbookViewId="0">
      <pane ySplit="5" topLeftCell="A6" activePane="bottomLeft" state="frozen"/>
      <selection/>
      <selection pane="bottomLeft" activeCell="B3" sqref="B3:B4"/>
    </sheetView>
  </sheetViews>
  <sheetFormatPr defaultColWidth="9" defaultRowHeight="13.5"/>
  <cols>
    <col min="1" max="1" width="7" style="96" customWidth="1"/>
    <col min="2" max="2" width="23.2583333333333" style="97" customWidth="1"/>
    <col min="3" max="3" width="12.2583333333333" style="97" customWidth="1"/>
    <col min="4" max="5" width="12.5" style="97" customWidth="1"/>
    <col min="6" max="6" width="12" style="97" customWidth="1"/>
    <col min="7" max="7" width="29.5" style="97" customWidth="1"/>
    <col min="8" max="8" width="37.25" style="97" customWidth="1"/>
    <col min="9" max="9" width="16.25" style="98" customWidth="1"/>
    <col min="10" max="10" width="6.875" style="99" customWidth="1"/>
    <col min="11" max="16384" width="9" style="47"/>
  </cols>
  <sheetData>
    <row r="1" s="2" customFormat="1" ht="14.25" spans="1:10">
      <c r="A1" s="100" t="s">
        <v>383</v>
      </c>
      <c r="B1" s="101"/>
      <c r="C1" s="102"/>
      <c r="D1" s="102"/>
      <c r="E1" s="97"/>
      <c r="F1" s="97"/>
      <c r="G1" s="102"/>
      <c r="H1" s="102"/>
      <c r="I1" s="124"/>
      <c r="J1" s="125"/>
    </row>
    <row r="2" s="2" customFormat="1" ht="25.5" spans="1:10">
      <c r="A2" s="103" t="s">
        <v>384</v>
      </c>
      <c r="B2" s="103"/>
      <c r="C2" s="103"/>
      <c r="D2" s="103"/>
      <c r="E2" s="103"/>
      <c r="F2" s="103"/>
      <c r="G2" s="103"/>
      <c r="H2" s="103"/>
      <c r="I2" s="126"/>
      <c r="J2" s="127"/>
    </row>
    <row r="3" s="2" customFormat="1" ht="18.75" spans="1:10">
      <c r="A3" s="12" t="s">
        <v>110</v>
      </c>
      <c r="B3" s="12" t="s">
        <v>4</v>
      </c>
      <c r="C3" s="12" t="s">
        <v>111</v>
      </c>
      <c r="D3" s="12" t="s">
        <v>6</v>
      </c>
      <c r="E3" s="13" t="s">
        <v>7</v>
      </c>
      <c r="F3" s="13"/>
      <c r="G3" s="12" t="s">
        <v>112</v>
      </c>
      <c r="H3" s="12" t="s">
        <v>10</v>
      </c>
      <c r="I3" s="32" t="s">
        <v>113</v>
      </c>
      <c r="J3" s="128" t="s">
        <v>13</v>
      </c>
    </row>
    <row r="4" s="3" customFormat="1" ht="18.75" spans="1:10">
      <c r="A4" s="12"/>
      <c r="B4" s="12"/>
      <c r="C4" s="12"/>
      <c r="D4" s="12"/>
      <c r="E4" s="104" t="s">
        <v>114</v>
      </c>
      <c r="F4" s="104" t="s">
        <v>115</v>
      </c>
      <c r="G4" s="12"/>
      <c r="H4" s="12"/>
      <c r="I4" s="32"/>
      <c r="J4" s="128"/>
    </row>
    <row r="5" s="90" customFormat="1" ht="18.75" spans="1:10">
      <c r="A5" s="13"/>
      <c r="B5" s="12" t="s">
        <v>11</v>
      </c>
      <c r="C5" s="13"/>
      <c r="D5" s="13"/>
      <c r="E5" s="105"/>
      <c r="F5" s="105"/>
      <c r="G5" s="13"/>
      <c r="H5" s="13"/>
      <c r="I5" s="32">
        <f>I6+I55+I58+I89+I105</f>
        <v>7797.2</v>
      </c>
      <c r="J5" s="129"/>
    </row>
    <row r="6" s="91" customFormat="1" ht="18.75" spans="1:10">
      <c r="A6" s="106" t="s">
        <v>116</v>
      </c>
      <c r="B6" s="106" t="s">
        <v>52</v>
      </c>
      <c r="C6" s="107"/>
      <c r="D6" s="107"/>
      <c r="E6" s="107"/>
      <c r="F6" s="107"/>
      <c r="G6" s="107"/>
      <c r="H6" s="107"/>
      <c r="I6" s="130">
        <f>SUM(I7:I54)</f>
        <v>4437.2</v>
      </c>
      <c r="J6" s="131"/>
    </row>
    <row r="7" s="6" customFormat="1" ht="40.5" spans="1:10">
      <c r="A7" s="108">
        <v>1</v>
      </c>
      <c r="B7" s="22" t="s">
        <v>385</v>
      </c>
      <c r="C7" s="22" t="s">
        <v>386</v>
      </c>
      <c r="D7" s="109" t="s">
        <v>387</v>
      </c>
      <c r="E7" s="60" t="s">
        <v>121</v>
      </c>
      <c r="F7" s="60" t="s">
        <v>122</v>
      </c>
      <c r="G7" s="109" t="s">
        <v>388</v>
      </c>
      <c r="H7" s="109" t="s">
        <v>389</v>
      </c>
      <c r="I7" s="73">
        <v>45</v>
      </c>
      <c r="J7" s="132" t="s">
        <v>390</v>
      </c>
    </row>
    <row r="8" s="6" customFormat="1" ht="67.5" spans="1:10">
      <c r="A8" s="108">
        <v>2</v>
      </c>
      <c r="B8" s="110" t="s">
        <v>391</v>
      </c>
      <c r="C8" s="36" t="s">
        <v>386</v>
      </c>
      <c r="D8" s="110" t="s">
        <v>392</v>
      </c>
      <c r="E8" s="60" t="s">
        <v>121</v>
      </c>
      <c r="F8" s="60" t="s">
        <v>122</v>
      </c>
      <c r="G8" s="111" t="s">
        <v>393</v>
      </c>
      <c r="H8" s="22" t="s">
        <v>394</v>
      </c>
      <c r="I8" s="73">
        <v>88</v>
      </c>
      <c r="J8" s="132" t="s">
        <v>390</v>
      </c>
    </row>
    <row r="9" s="6" customFormat="1" ht="54" spans="1:10">
      <c r="A9" s="108">
        <v>3</v>
      </c>
      <c r="B9" s="110" t="s">
        <v>395</v>
      </c>
      <c r="C9" s="36" t="s">
        <v>386</v>
      </c>
      <c r="D9" s="22" t="s">
        <v>396</v>
      </c>
      <c r="E9" s="60" t="s">
        <v>121</v>
      </c>
      <c r="F9" s="60" t="s">
        <v>122</v>
      </c>
      <c r="G9" s="109" t="s">
        <v>397</v>
      </c>
      <c r="H9" s="22" t="s">
        <v>398</v>
      </c>
      <c r="I9" s="73">
        <v>40</v>
      </c>
      <c r="J9" s="132" t="s">
        <v>390</v>
      </c>
    </row>
    <row r="10" s="6" customFormat="1" ht="54" spans="1:10">
      <c r="A10" s="108">
        <v>4</v>
      </c>
      <c r="B10" s="22" t="s">
        <v>399</v>
      </c>
      <c r="C10" s="36" t="s">
        <v>386</v>
      </c>
      <c r="D10" s="22" t="s">
        <v>230</v>
      </c>
      <c r="E10" s="60" t="s">
        <v>121</v>
      </c>
      <c r="F10" s="60" t="s">
        <v>122</v>
      </c>
      <c r="G10" s="111" t="s">
        <v>400</v>
      </c>
      <c r="H10" s="22" t="s">
        <v>401</v>
      </c>
      <c r="I10" s="73">
        <v>76</v>
      </c>
      <c r="J10" s="132" t="s">
        <v>390</v>
      </c>
    </row>
    <row r="11" s="6" customFormat="1" ht="81" spans="1:10">
      <c r="A11" s="108">
        <v>5</v>
      </c>
      <c r="B11" s="22" t="s">
        <v>402</v>
      </c>
      <c r="C11" s="36" t="s">
        <v>386</v>
      </c>
      <c r="D11" s="22" t="s">
        <v>120</v>
      </c>
      <c r="E11" s="60" t="s">
        <v>121</v>
      </c>
      <c r="F11" s="60" t="s">
        <v>122</v>
      </c>
      <c r="G11" s="111" t="s">
        <v>403</v>
      </c>
      <c r="H11" s="22" t="s">
        <v>404</v>
      </c>
      <c r="I11" s="73">
        <v>85</v>
      </c>
      <c r="J11" s="132" t="s">
        <v>390</v>
      </c>
    </row>
    <row r="12" s="6" customFormat="1" ht="81" spans="1:10">
      <c r="A12" s="108">
        <v>6</v>
      </c>
      <c r="B12" s="22" t="s">
        <v>405</v>
      </c>
      <c r="C12" s="36" t="s">
        <v>386</v>
      </c>
      <c r="D12" s="22" t="s">
        <v>406</v>
      </c>
      <c r="E12" s="60" t="s">
        <v>121</v>
      </c>
      <c r="F12" s="60" t="s">
        <v>122</v>
      </c>
      <c r="G12" s="111" t="s">
        <v>407</v>
      </c>
      <c r="H12" s="22" t="s">
        <v>408</v>
      </c>
      <c r="I12" s="73">
        <v>25</v>
      </c>
      <c r="J12" s="132" t="s">
        <v>390</v>
      </c>
    </row>
    <row r="13" s="6" customFormat="1" ht="54" spans="1:10">
      <c r="A13" s="108">
        <v>7</v>
      </c>
      <c r="B13" s="22" t="s">
        <v>409</v>
      </c>
      <c r="C13" s="36" t="s">
        <v>386</v>
      </c>
      <c r="D13" s="112" t="s">
        <v>410</v>
      </c>
      <c r="E13" s="60" t="s">
        <v>121</v>
      </c>
      <c r="F13" s="60" t="s">
        <v>122</v>
      </c>
      <c r="G13" s="36" t="s">
        <v>411</v>
      </c>
      <c r="H13" s="22" t="s">
        <v>412</v>
      </c>
      <c r="I13" s="73">
        <v>62</v>
      </c>
      <c r="J13" s="132"/>
    </row>
    <row r="14" s="6" customFormat="1" ht="40.5" spans="1:10">
      <c r="A14" s="108">
        <v>8</v>
      </c>
      <c r="B14" s="22" t="s">
        <v>413</v>
      </c>
      <c r="C14" s="36" t="s">
        <v>386</v>
      </c>
      <c r="D14" s="109" t="s">
        <v>414</v>
      </c>
      <c r="E14" s="60" t="s">
        <v>121</v>
      </c>
      <c r="F14" s="60" t="s">
        <v>122</v>
      </c>
      <c r="G14" s="36" t="s">
        <v>415</v>
      </c>
      <c r="H14" s="22" t="s">
        <v>416</v>
      </c>
      <c r="I14" s="73">
        <v>38</v>
      </c>
      <c r="J14" s="132"/>
    </row>
    <row r="15" s="6" customFormat="1" ht="40.5" spans="1:10">
      <c r="A15" s="108">
        <v>9</v>
      </c>
      <c r="B15" s="22" t="s">
        <v>417</v>
      </c>
      <c r="C15" s="36" t="s">
        <v>386</v>
      </c>
      <c r="D15" s="36" t="s">
        <v>418</v>
      </c>
      <c r="E15" s="60" t="s">
        <v>121</v>
      </c>
      <c r="F15" s="60" t="s">
        <v>122</v>
      </c>
      <c r="G15" s="22" t="s">
        <v>419</v>
      </c>
      <c r="H15" s="22" t="s">
        <v>420</v>
      </c>
      <c r="I15" s="73">
        <v>100</v>
      </c>
      <c r="J15" s="132"/>
    </row>
    <row r="16" s="6" customFormat="1" ht="40.5" spans="1:10">
      <c r="A16" s="108">
        <v>10</v>
      </c>
      <c r="B16" s="22" t="s">
        <v>421</v>
      </c>
      <c r="C16" s="36" t="s">
        <v>386</v>
      </c>
      <c r="D16" s="112" t="s">
        <v>422</v>
      </c>
      <c r="E16" s="60" t="s">
        <v>121</v>
      </c>
      <c r="F16" s="60" t="s">
        <v>122</v>
      </c>
      <c r="G16" s="22" t="s">
        <v>423</v>
      </c>
      <c r="H16" s="22" t="s">
        <v>424</v>
      </c>
      <c r="I16" s="73">
        <v>20</v>
      </c>
      <c r="J16" s="132"/>
    </row>
    <row r="17" s="6" customFormat="1" ht="40.5" spans="1:10">
      <c r="A17" s="108">
        <v>11</v>
      </c>
      <c r="B17" s="22" t="s">
        <v>425</v>
      </c>
      <c r="C17" s="36" t="s">
        <v>386</v>
      </c>
      <c r="D17" s="109" t="s">
        <v>426</v>
      </c>
      <c r="E17" s="60" t="s">
        <v>121</v>
      </c>
      <c r="F17" s="60" t="s">
        <v>122</v>
      </c>
      <c r="G17" s="22" t="s">
        <v>427</v>
      </c>
      <c r="H17" s="22" t="s">
        <v>428</v>
      </c>
      <c r="I17" s="73">
        <v>12</v>
      </c>
      <c r="J17" s="132"/>
    </row>
    <row r="18" s="6" customFormat="1" ht="54" spans="1:10">
      <c r="A18" s="108">
        <v>12</v>
      </c>
      <c r="B18" s="22" t="s">
        <v>429</v>
      </c>
      <c r="C18" s="22" t="s">
        <v>194</v>
      </c>
      <c r="D18" s="22" t="s">
        <v>157</v>
      </c>
      <c r="E18" s="60" t="s">
        <v>121</v>
      </c>
      <c r="F18" s="60" t="s">
        <v>122</v>
      </c>
      <c r="G18" s="108" t="s">
        <v>430</v>
      </c>
      <c r="H18" s="108" t="s">
        <v>431</v>
      </c>
      <c r="I18" s="73">
        <v>120</v>
      </c>
      <c r="J18" s="132"/>
    </row>
    <row r="19" s="6" customFormat="1" ht="40.5" spans="1:10">
      <c r="A19" s="108">
        <v>13</v>
      </c>
      <c r="B19" s="22" t="s">
        <v>432</v>
      </c>
      <c r="C19" s="22" t="s">
        <v>194</v>
      </c>
      <c r="D19" s="22" t="s">
        <v>133</v>
      </c>
      <c r="E19" s="60" t="s">
        <v>121</v>
      </c>
      <c r="F19" s="60" t="s">
        <v>122</v>
      </c>
      <c r="G19" s="22" t="s">
        <v>433</v>
      </c>
      <c r="H19" s="22" t="s">
        <v>434</v>
      </c>
      <c r="I19" s="73">
        <v>152</v>
      </c>
      <c r="J19" s="132"/>
    </row>
    <row r="20" s="6" customFormat="1" ht="27" spans="1:10">
      <c r="A20" s="108">
        <v>14</v>
      </c>
      <c r="B20" s="22" t="s">
        <v>435</v>
      </c>
      <c r="C20" s="22" t="s">
        <v>194</v>
      </c>
      <c r="D20" s="22" t="s">
        <v>436</v>
      </c>
      <c r="E20" s="60" t="s">
        <v>121</v>
      </c>
      <c r="F20" s="60" t="s">
        <v>122</v>
      </c>
      <c r="G20" s="22" t="s">
        <v>437</v>
      </c>
      <c r="H20" s="22" t="s">
        <v>438</v>
      </c>
      <c r="I20" s="73">
        <v>42</v>
      </c>
      <c r="J20" s="132"/>
    </row>
    <row r="21" s="6" customFormat="1" ht="27" spans="1:10">
      <c r="A21" s="108">
        <v>15</v>
      </c>
      <c r="B21" s="22" t="s">
        <v>439</v>
      </c>
      <c r="C21" s="22" t="s">
        <v>194</v>
      </c>
      <c r="D21" s="22" t="s">
        <v>440</v>
      </c>
      <c r="E21" s="60" t="s">
        <v>121</v>
      </c>
      <c r="F21" s="60" t="s">
        <v>122</v>
      </c>
      <c r="G21" s="108" t="s">
        <v>441</v>
      </c>
      <c r="H21" s="22" t="s">
        <v>442</v>
      </c>
      <c r="I21" s="73">
        <v>55</v>
      </c>
      <c r="J21" s="132"/>
    </row>
    <row r="22" s="6" customFormat="1" ht="27" spans="1:10">
      <c r="A22" s="108">
        <v>16</v>
      </c>
      <c r="B22" s="22" t="s">
        <v>443</v>
      </c>
      <c r="C22" s="22" t="s">
        <v>194</v>
      </c>
      <c r="D22" s="22" t="s">
        <v>444</v>
      </c>
      <c r="E22" s="60" t="s">
        <v>121</v>
      </c>
      <c r="F22" s="60" t="s">
        <v>122</v>
      </c>
      <c r="G22" s="108" t="s">
        <v>441</v>
      </c>
      <c r="H22" s="22" t="s">
        <v>442</v>
      </c>
      <c r="I22" s="73">
        <v>90</v>
      </c>
      <c r="J22" s="132"/>
    </row>
    <row r="23" s="6" customFormat="1" ht="27" spans="1:10">
      <c r="A23" s="108">
        <v>17</v>
      </c>
      <c r="B23" s="22" t="s">
        <v>445</v>
      </c>
      <c r="C23" s="22" t="s">
        <v>194</v>
      </c>
      <c r="D23" s="22" t="s">
        <v>446</v>
      </c>
      <c r="E23" s="60" t="s">
        <v>121</v>
      </c>
      <c r="F23" s="60" t="s">
        <v>122</v>
      </c>
      <c r="G23" s="108" t="s">
        <v>441</v>
      </c>
      <c r="H23" s="22" t="s">
        <v>442</v>
      </c>
      <c r="I23" s="73">
        <v>40</v>
      </c>
      <c r="J23" s="132"/>
    </row>
    <row r="24" s="6" customFormat="1" ht="27" spans="1:10">
      <c r="A24" s="108">
        <v>18</v>
      </c>
      <c r="B24" s="22" t="s">
        <v>447</v>
      </c>
      <c r="C24" s="22" t="s">
        <v>194</v>
      </c>
      <c r="D24" s="22" t="s">
        <v>448</v>
      </c>
      <c r="E24" s="60" t="s">
        <v>121</v>
      </c>
      <c r="F24" s="60" t="s">
        <v>122</v>
      </c>
      <c r="G24" s="108" t="s">
        <v>441</v>
      </c>
      <c r="H24" s="22" t="s">
        <v>442</v>
      </c>
      <c r="I24" s="73">
        <v>38</v>
      </c>
      <c r="J24" s="132"/>
    </row>
    <row r="25" s="6" customFormat="1" ht="27" spans="1:10">
      <c r="A25" s="108">
        <v>19</v>
      </c>
      <c r="B25" s="22" t="s">
        <v>449</v>
      </c>
      <c r="C25" s="22" t="s">
        <v>194</v>
      </c>
      <c r="D25" s="22" t="s">
        <v>450</v>
      </c>
      <c r="E25" s="60" t="s">
        <v>121</v>
      </c>
      <c r="F25" s="60" t="s">
        <v>122</v>
      </c>
      <c r="G25" s="108" t="s">
        <v>441</v>
      </c>
      <c r="H25" s="22" t="s">
        <v>442</v>
      </c>
      <c r="I25" s="73">
        <v>65</v>
      </c>
      <c r="J25" s="132"/>
    </row>
    <row r="26" s="6" customFormat="1" ht="27" spans="1:10">
      <c r="A26" s="108">
        <v>20</v>
      </c>
      <c r="B26" s="22" t="s">
        <v>451</v>
      </c>
      <c r="C26" s="22" t="s">
        <v>194</v>
      </c>
      <c r="D26" s="22" t="s">
        <v>452</v>
      </c>
      <c r="E26" s="60" t="s">
        <v>121</v>
      </c>
      <c r="F26" s="60" t="s">
        <v>122</v>
      </c>
      <c r="G26" s="108" t="s">
        <v>441</v>
      </c>
      <c r="H26" s="22" t="s">
        <v>442</v>
      </c>
      <c r="I26" s="73">
        <v>59</v>
      </c>
      <c r="J26" s="132"/>
    </row>
    <row r="27" s="6" customFormat="1" ht="27" spans="1:10">
      <c r="A27" s="108">
        <v>21</v>
      </c>
      <c r="B27" s="22" t="s">
        <v>453</v>
      </c>
      <c r="C27" s="22" t="s">
        <v>194</v>
      </c>
      <c r="D27" s="22" t="s">
        <v>454</v>
      </c>
      <c r="E27" s="60" t="s">
        <v>121</v>
      </c>
      <c r="F27" s="60" t="s">
        <v>122</v>
      </c>
      <c r="G27" s="108" t="s">
        <v>441</v>
      </c>
      <c r="H27" s="22" t="s">
        <v>442</v>
      </c>
      <c r="I27" s="73">
        <v>135</v>
      </c>
      <c r="J27" s="132"/>
    </row>
    <row r="28" s="6" customFormat="1" ht="27" spans="1:10">
      <c r="A28" s="108">
        <v>22</v>
      </c>
      <c r="B28" s="22" t="s">
        <v>455</v>
      </c>
      <c r="C28" s="22" t="s">
        <v>194</v>
      </c>
      <c r="D28" s="22" t="s">
        <v>456</v>
      </c>
      <c r="E28" s="60" t="s">
        <v>121</v>
      </c>
      <c r="F28" s="60" t="s">
        <v>122</v>
      </c>
      <c r="G28" s="108" t="s">
        <v>441</v>
      </c>
      <c r="H28" s="22" t="s">
        <v>442</v>
      </c>
      <c r="I28" s="73">
        <v>83</v>
      </c>
      <c r="J28" s="132"/>
    </row>
    <row r="29" s="6" customFormat="1" ht="27" spans="1:10">
      <c r="A29" s="108">
        <v>23</v>
      </c>
      <c r="B29" s="22" t="s">
        <v>457</v>
      </c>
      <c r="C29" s="22" t="s">
        <v>194</v>
      </c>
      <c r="D29" s="22" t="s">
        <v>458</v>
      </c>
      <c r="E29" s="60" t="s">
        <v>121</v>
      </c>
      <c r="F29" s="60" t="s">
        <v>122</v>
      </c>
      <c r="G29" s="108" t="s">
        <v>441</v>
      </c>
      <c r="H29" s="22" t="s">
        <v>442</v>
      </c>
      <c r="I29" s="73">
        <v>74</v>
      </c>
      <c r="J29" s="132"/>
    </row>
    <row r="30" s="6" customFormat="1" ht="27" spans="1:10">
      <c r="A30" s="108">
        <v>24</v>
      </c>
      <c r="B30" s="22" t="s">
        <v>459</v>
      </c>
      <c r="C30" s="22" t="s">
        <v>194</v>
      </c>
      <c r="D30" s="22" t="s">
        <v>460</v>
      </c>
      <c r="E30" s="60" t="s">
        <v>121</v>
      </c>
      <c r="F30" s="60" t="s">
        <v>122</v>
      </c>
      <c r="G30" s="108" t="s">
        <v>441</v>
      </c>
      <c r="H30" s="22" t="s">
        <v>442</v>
      </c>
      <c r="I30" s="73">
        <v>120</v>
      </c>
      <c r="J30" s="132"/>
    </row>
    <row r="31" s="6" customFormat="1" ht="27" spans="1:10">
      <c r="A31" s="108">
        <v>25</v>
      </c>
      <c r="B31" s="22" t="s">
        <v>461</v>
      </c>
      <c r="C31" s="22" t="s">
        <v>194</v>
      </c>
      <c r="D31" s="22" t="s">
        <v>462</v>
      </c>
      <c r="E31" s="60" t="s">
        <v>121</v>
      </c>
      <c r="F31" s="60" t="s">
        <v>122</v>
      </c>
      <c r="G31" s="108" t="s">
        <v>441</v>
      </c>
      <c r="H31" s="22" t="s">
        <v>442</v>
      </c>
      <c r="I31" s="73">
        <v>76</v>
      </c>
      <c r="J31" s="132"/>
    </row>
    <row r="32" s="6" customFormat="1" ht="27" spans="1:10">
      <c r="A32" s="108">
        <v>26</v>
      </c>
      <c r="B32" s="22" t="s">
        <v>463</v>
      </c>
      <c r="C32" s="22" t="s">
        <v>194</v>
      </c>
      <c r="D32" s="22" t="s">
        <v>464</v>
      </c>
      <c r="E32" s="60" t="s">
        <v>121</v>
      </c>
      <c r="F32" s="60" t="s">
        <v>122</v>
      </c>
      <c r="G32" s="108" t="s">
        <v>441</v>
      </c>
      <c r="H32" s="22" t="s">
        <v>442</v>
      </c>
      <c r="I32" s="73">
        <v>86</v>
      </c>
      <c r="J32" s="132"/>
    </row>
    <row r="33" s="6" customFormat="1" ht="27" spans="1:10">
      <c r="A33" s="108">
        <v>27</v>
      </c>
      <c r="B33" s="22" t="s">
        <v>465</v>
      </c>
      <c r="C33" s="22" t="s">
        <v>194</v>
      </c>
      <c r="D33" s="22" t="s">
        <v>466</v>
      </c>
      <c r="E33" s="60" t="s">
        <v>121</v>
      </c>
      <c r="F33" s="60" t="s">
        <v>122</v>
      </c>
      <c r="G33" s="108" t="s">
        <v>441</v>
      </c>
      <c r="H33" s="22" t="s">
        <v>442</v>
      </c>
      <c r="I33" s="73">
        <v>115</v>
      </c>
      <c r="J33" s="132"/>
    </row>
    <row r="34" s="6" customFormat="1" ht="27" spans="1:10">
      <c r="A34" s="108">
        <v>28</v>
      </c>
      <c r="B34" s="22" t="s">
        <v>467</v>
      </c>
      <c r="C34" s="22" t="s">
        <v>194</v>
      </c>
      <c r="D34" s="22" t="s">
        <v>468</v>
      </c>
      <c r="E34" s="60" t="s">
        <v>121</v>
      </c>
      <c r="F34" s="60" t="s">
        <v>122</v>
      </c>
      <c r="G34" s="108" t="s">
        <v>441</v>
      </c>
      <c r="H34" s="22" t="s">
        <v>442</v>
      </c>
      <c r="I34" s="73">
        <v>79</v>
      </c>
      <c r="J34" s="132"/>
    </row>
    <row r="35" s="6" customFormat="1" ht="27" spans="1:10">
      <c r="A35" s="108">
        <v>29</v>
      </c>
      <c r="B35" s="22" t="s">
        <v>469</v>
      </c>
      <c r="C35" s="22" t="s">
        <v>194</v>
      </c>
      <c r="D35" s="22" t="s">
        <v>470</v>
      </c>
      <c r="E35" s="60" t="s">
        <v>121</v>
      </c>
      <c r="F35" s="60" t="s">
        <v>122</v>
      </c>
      <c r="G35" s="108" t="s">
        <v>441</v>
      </c>
      <c r="H35" s="22" t="s">
        <v>442</v>
      </c>
      <c r="I35" s="73">
        <v>86</v>
      </c>
      <c r="J35" s="132"/>
    </row>
    <row r="36" s="6" customFormat="1" ht="27" spans="1:10">
      <c r="A36" s="108">
        <v>30</v>
      </c>
      <c r="B36" s="22" t="s">
        <v>471</v>
      </c>
      <c r="C36" s="22" t="s">
        <v>194</v>
      </c>
      <c r="D36" s="22" t="s">
        <v>472</v>
      </c>
      <c r="E36" s="60" t="s">
        <v>121</v>
      </c>
      <c r="F36" s="60" t="s">
        <v>122</v>
      </c>
      <c r="G36" s="108" t="s">
        <v>441</v>
      </c>
      <c r="H36" s="22" t="s">
        <v>442</v>
      </c>
      <c r="I36" s="73">
        <v>120</v>
      </c>
      <c r="J36" s="132"/>
    </row>
    <row r="37" s="6" customFormat="1" ht="27" spans="1:10">
      <c r="A37" s="108">
        <v>31</v>
      </c>
      <c r="B37" s="22" t="s">
        <v>473</v>
      </c>
      <c r="C37" s="22" t="s">
        <v>194</v>
      </c>
      <c r="D37" s="22" t="s">
        <v>474</v>
      </c>
      <c r="E37" s="60" t="s">
        <v>121</v>
      </c>
      <c r="F37" s="60" t="s">
        <v>122</v>
      </c>
      <c r="G37" s="108" t="s">
        <v>441</v>
      </c>
      <c r="H37" s="22" t="s">
        <v>442</v>
      </c>
      <c r="I37" s="73">
        <v>140</v>
      </c>
      <c r="J37" s="132"/>
    </row>
    <row r="38" s="6" customFormat="1" ht="27" spans="1:10">
      <c r="A38" s="108">
        <v>32</v>
      </c>
      <c r="B38" s="22" t="s">
        <v>475</v>
      </c>
      <c r="C38" s="22" t="s">
        <v>194</v>
      </c>
      <c r="D38" s="22" t="s">
        <v>476</v>
      </c>
      <c r="E38" s="60" t="s">
        <v>121</v>
      </c>
      <c r="F38" s="60" t="s">
        <v>122</v>
      </c>
      <c r="G38" s="108" t="s">
        <v>441</v>
      </c>
      <c r="H38" s="22" t="s">
        <v>442</v>
      </c>
      <c r="I38" s="73">
        <v>96</v>
      </c>
      <c r="J38" s="132"/>
    </row>
    <row r="39" s="6" customFormat="1" ht="27" spans="1:10">
      <c r="A39" s="108">
        <v>33</v>
      </c>
      <c r="B39" s="22" t="s">
        <v>477</v>
      </c>
      <c r="C39" s="22" t="s">
        <v>194</v>
      </c>
      <c r="D39" s="22" t="s">
        <v>478</v>
      </c>
      <c r="E39" s="60" t="s">
        <v>121</v>
      </c>
      <c r="F39" s="60" t="s">
        <v>122</v>
      </c>
      <c r="G39" s="108" t="s">
        <v>441</v>
      </c>
      <c r="H39" s="22" t="s">
        <v>442</v>
      </c>
      <c r="I39" s="73">
        <v>120</v>
      </c>
      <c r="J39" s="132"/>
    </row>
    <row r="40" s="92" customFormat="1" ht="27" spans="1:10">
      <c r="A40" s="108">
        <v>34</v>
      </c>
      <c r="B40" s="22" t="s">
        <v>479</v>
      </c>
      <c r="C40" s="22" t="s">
        <v>194</v>
      </c>
      <c r="D40" s="22" t="s">
        <v>480</v>
      </c>
      <c r="E40" s="60" t="s">
        <v>121</v>
      </c>
      <c r="F40" s="60" t="s">
        <v>122</v>
      </c>
      <c r="G40" s="108" t="s">
        <v>441</v>
      </c>
      <c r="H40" s="22" t="s">
        <v>442</v>
      </c>
      <c r="I40" s="73">
        <v>63</v>
      </c>
      <c r="J40" s="132"/>
    </row>
    <row r="41" s="92" customFormat="1" ht="27" spans="1:10">
      <c r="A41" s="108">
        <v>35</v>
      </c>
      <c r="B41" s="22" t="s">
        <v>481</v>
      </c>
      <c r="C41" s="22" t="s">
        <v>194</v>
      </c>
      <c r="D41" s="22" t="s">
        <v>482</v>
      </c>
      <c r="E41" s="60" t="s">
        <v>121</v>
      </c>
      <c r="F41" s="60" t="s">
        <v>122</v>
      </c>
      <c r="G41" s="108" t="s">
        <v>441</v>
      </c>
      <c r="H41" s="22" t="s">
        <v>442</v>
      </c>
      <c r="I41" s="73">
        <v>200</v>
      </c>
      <c r="J41" s="132"/>
    </row>
    <row r="42" s="92" customFormat="1" ht="27" spans="1:10">
      <c r="A42" s="108">
        <v>36</v>
      </c>
      <c r="B42" s="22" t="s">
        <v>483</v>
      </c>
      <c r="C42" s="22" t="s">
        <v>194</v>
      </c>
      <c r="D42" s="22" t="s">
        <v>484</v>
      </c>
      <c r="E42" s="60" t="s">
        <v>121</v>
      </c>
      <c r="F42" s="60" t="s">
        <v>122</v>
      </c>
      <c r="G42" s="108" t="s">
        <v>441</v>
      </c>
      <c r="H42" s="22" t="s">
        <v>442</v>
      </c>
      <c r="I42" s="73">
        <v>180</v>
      </c>
      <c r="J42" s="132"/>
    </row>
    <row r="43" s="92" customFormat="1" ht="81" spans="1:10">
      <c r="A43" s="108">
        <v>37</v>
      </c>
      <c r="B43" s="22" t="s">
        <v>485</v>
      </c>
      <c r="C43" s="60" t="s">
        <v>229</v>
      </c>
      <c r="D43" s="22" t="s">
        <v>230</v>
      </c>
      <c r="E43" s="60" t="s">
        <v>121</v>
      </c>
      <c r="F43" s="60" t="s">
        <v>122</v>
      </c>
      <c r="G43" s="22" t="s">
        <v>486</v>
      </c>
      <c r="H43" s="22" t="s">
        <v>487</v>
      </c>
      <c r="I43" s="73">
        <v>195.2</v>
      </c>
      <c r="J43" s="132"/>
    </row>
    <row r="44" s="92" customFormat="1" ht="67.5" spans="1:10">
      <c r="A44" s="108">
        <v>38</v>
      </c>
      <c r="B44" s="113" t="s">
        <v>488</v>
      </c>
      <c r="C44" s="22" t="s">
        <v>153</v>
      </c>
      <c r="D44" s="22" t="s">
        <v>489</v>
      </c>
      <c r="E44" s="60" t="s">
        <v>121</v>
      </c>
      <c r="F44" s="60" t="s">
        <v>122</v>
      </c>
      <c r="G44" s="113" t="s">
        <v>490</v>
      </c>
      <c r="H44" s="113" t="s">
        <v>491</v>
      </c>
      <c r="I44" s="73">
        <v>70</v>
      </c>
      <c r="J44" s="22"/>
    </row>
    <row r="45" s="92" customFormat="1" ht="81" spans="1:10">
      <c r="A45" s="108">
        <v>39</v>
      </c>
      <c r="B45" s="113" t="s">
        <v>492</v>
      </c>
      <c r="C45" s="22" t="s">
        <v>150</v>
      </c>
      <c r="D45" s="22" t="s">
        <v>151</v>
      </c>
      <c r="E45" s="60" t="s">
        <v>121</v>
      </c>
      <c r="F45" s="60" t="s">
        <v>122</v>
      </c>
      <c r="G45" s="113" t="s">
        <v>493</v>
      </c>
      <c r="H45" s="113" t="s">
        <v>494</v>
      </c>
      <c r="I45" s="73">
        <v>75</v>
      </c>
      <c r="J45" s="22"/>
    </row>
    <row r="46" s="92" customFormat="1" ht="40.5" spans="1:10">
      <c r="A46" s="108">
        <v>40</v>
      </c>
      <c r="B46" s="113" t="s">
        <v>495</v>
      </c>
      <c r="C46" s="22" t="s">
        <v>150</v>
      </c>
      <c r="D46" s="22" t="s">
        <v>496</v>
      </c>
      <c r="E46" s="60" t="s">
        <v>121</v>
      </c>
      <c r="F46" s="60" t="s">
        <v>122</v>
      </c>
      <c r="G46" s="113" t="s">
        <v>497</v>
      </c>
      <c r="H46" s="113" t="s">
        <v>498</v>
      </c>
      <c r="I46" s="73">
        <v>24</v>
      </c>
      <c r="J46" s="22"/>
    </row>
    <row r="47" s="92" customFormat="1" ht="40.5" spans="1:10">
      <c r="A47" s="108">
        <v>41</v>
      </c>
      <c r="B47" s="22" t="s">
        <v>499</v>
      </c>
      <c r="C47" s="22" t="s">
        <v>141</v>
      </c>
      <c r="D47" s="22" t="s">
        <v>500</v>
      </c>
      <c r="E47" s="60" t="s">
        <v>121</v>
      </c>
      <c r="F47" s="60" t="s">
        <v>122</v>
      </c>
      <c r="G47" s="22" t="s">
        <v>501</v>
      </c>
      <c r="H47" s="22" t="s">
        <v>502</v>
      </c>
      <c r="I47" s="73">
        <v>22</v>
      </c>
      <c r="J47" s="22"/>
    </row>
    <row r="48" s="92" customFormat="1" ht="40.5" spans="1:10">
      <c r="A48" s="108">
        <v>42</v>
      </c>
      <c r="B48" s="113" t="s">
        <v>503</v>
      </c>
      <c r="C48" s="22" t="s">
        <v>126</v>
      </c>
      <c r="D48" s="22" t="s">
        <v>127</v>
      </c>
      <c r="E48" s="60" t="s">
        <v>121</v>
      </c>
      <c r="F48" s="60" t="s">
        <v>122</v>
      </c>
      <c r="G48" s="113" t="s">
        <v>504</v>
      </c>
      <c r="H48" s="113" t="s">
        <v>505</v>
      </c>
      <c r="I48" s="73">
        <v>200</v>
      </c>
      <c r="J48" s="132"/>
    </row>
    <row r="49" s="93" customFormat="1" ht="162" spans="1:10">
      <c r="A49" s="108">
        <v>43</v>
      </c>
      <c r="B49" s="22" t="s">
        <v>506</v>
      </c>
      <c r="C49" s="22" t="s">
        <v>194</v>
      </c>
      <c r="D49" s="22" t="s">
        <v>148</v>
      </c>
      <c r="E49" s="60">
        <v>20230103</v>
      </c>
      <c r="F49" s="60" t="s">
        <v>122</v>
      </c>
      <c r="G49" s="22" t="s">
        <v>507</v>
      </c>
      <c r="H49" s="22" t="s">
        <v>508</v>
      </c>
      <c r="I49" s="73">
        <v>200</v>
      </c>
      <c r="J49" s="22"/>
    </row>
    <row r="50" s="93" customFormat="1" ht="36" spans="1:10">
      <c r="A50" s="108">
        <v>44</v>
      </c>
      <c r="B50" s="114" t="s">
        <v>509</v>
      </c>
      <c r="C50" s="114" t="s">
        <v>126</v>
      </c>
      <c r="D50" s="115" t="s">
        <v>510</v>
      </c>
      <c r="E50" s="60" t="s">
        <v>311</v>
      </c>
      <c r="F50" s="60" t="s">
        <v>122</v>
      </c>
      <c r="G50" s="114" t="s">
        <v>511</v>
      </c>
      <c r="H50" s="114" t="s">
        <v>512</v>
      </c>
      <c r="I50" s="133">
        <v>200</v>
      </c>
      <c r="J50" s="22"/>
    </row>
    <row r="51" s="93" customFormat="1" ht="67.5" spans="1:10">
      <c r="A51" s="108">
        <v>45</v>
      </c>
      <c r="B51" s="23" t="s">
        <v>513</v>
      </c>
      <c r="C51" s="23" t="s">
        <v>514</v>
      </c>
      <c r="D51" s="22" t="s">
        <v>515</v>
      </c>
      <c r="E51" s="60" t="s">
        <v>311</v>
      </c>
      <c r="F51" s="60" t="s">
        <v>122</v>
      </c>
      <c r="G51" s="23" t="s">
        <v>516</v>
      </c>
      <c r="H51" s="23" t="s">
        <v>517</v>
      </c>
      <c r="I51" s="73">
        <v>70</v>
      </c>
      <c r="J51" s="22"/>
    </row>
    <row r="52" s="93" customFormat="1" ht="36" spans="1:10">
      <c r="A52" s="108">
        <v>46</v>
      </c>
      <c r="B52" s="116" t="s">
        <v>518</v>
      </c>
      <c r="C52" s="114" t="s">
        <v>135</v>
      </c>
      <c r="D52" s="117" t="s">
        <v>519</v>
      </c>
      <c r="E52" s="60" t="s">
        <v>311</v>
      </c>
      <c r="F52" s="60" t="s">
        <v>122</v>
      </c>
      <c r="G52" s="114" t="s">
        <v>520</v>
      </c>
      <c r="H52" s="114" t="s">
        <v>521</v>
      </c>
      <c r="I52" s="134">
        <v>230</v>
      </c>
      <c r="J52" s="22"/>
    </row>
    <row r="53" s="6" customFormat="1" ht="67.5" spans="1:10">
      <c r="A53" s="108">
        <v>47</v>
      </c>
      <c r="B53" s="22" t="s">
        <v>522</v>
      </c>
      <c r="C53" s="36" t="s">
        <v>386</v>
      </c>
      <c r="D53" s="22" t="s">
        <v>130</v>
      </c>
      <c r="E53" s="60" t="s">
        <v>121</v>
      </c>
      <c r="F53" s="60" t="s">
        <v>122</v>
      </c>
      <c r="G53" s="111" t="s">
        <v>523</v>
      </c>
      <c r="H53" s="22" t="s">
        <v>524</v>
      </c>
      <c r="I53" s="73">
        <v>31</v>
      </c>
      <c r="J53" s="132"/>
    </row>
    <row r="54" s="6" customFormat="1" ht="94.5" spans="1:10">
      <c r="A54" s="108">
        <v>48</v>
      </c>
      <c r="B54" s="110" t="s">
        <v>525</v>
      </c>
      <c r="C54" s="36" t="s">
        <v>386</v>
      </c>
      <c r="D54" s="110" t="s">
        <v>422</v>
      </c>
      <c r="E54" s="60" t="s">
        <v>121</v>
      </c>
      <c r="F54" s="60" t="s">
        <v>122</v>
      </c>
      <c r="G54" s="111" t="s">
        <v>526</v>
      </c>
      <c r="H54" s="22" t="s">
        <v>527</v>
      </c>
      <c r="I54" s="73">
        <v>95</v>
      </c>
      <c r="J54" s="132" t="s">
        <v>390</v>
      </c>
    </row>
    <row r="55" s="91" customFormat="1" ht="18.75" spans="1:10">
      <c r="A55" s="106" t="s">
        <v>161</v>
      </c>
      <c r="B55" s="118" t="s">
        <v>59</v>
      </c>
      <c r="C55" s="119"/>
      <c r="D55" s="119"/>
      <c r="E55" s="119"/>
      <c r="F55" s="119"/>
      <c r="G55" s="119"/>
      <c r="H55" s="119"/>
      <c r="I55" s="34">
        <f>SUM(I56:I57)</f>
        <v>478</v>
      </c>
      <c r="J55" s="131"/>
    </row>
    <row r="56" s="92" customFormat="1" ht="40.5" spans="1:10">
      <c r="A56" s="22">
        <v>1</v>
      </c>
      <c r="B56" s="22" t="s">
        <v>528</v>
      </c>
      <c r="C56" s="60" t="s">
        <v>229</v>
      </c>
      <c r="D56" s="22" t="s">
        <v>529</v>
      </c>
      <c r="E56" s="60" t="s">
        <v>311</v>
      </c>
      <c r="F56" s="60" t="s">
        <v>122</v>
      </c>
      <c r="G56" s="22" t="s">
        <v>530</v>
      </c>
      <c r="H56" s="22" t="s">
        <v>531</v>
      </c>
      <c r="I56" s="73">
        <v>185</v>
      </c>
      <c r="J56" s="132"/>
    </row>
    <row r="57" s="6" customFormat="1" ht="67.5" spans="1:10">
      <c r="A57" s="22">
        <v>2</v>
      </c>
      <c r="B57" s="22" t="s">
        <v>532</v>
      </c>
      <c r="C57" s="60" t="s">
        <v>229</v>
      </c>
      <c r="D57" s="22" t="s">
        <v>533</v>
      </c>
      <c r="E57" s="60" t="s">
        <v>311</v>
      </c>
      <c r="F57" s="60" t="s">
        <v>122</v>
      </c>
      <c r="G57" s="22" t="s">
        <v>534</v>
      </c>
      <c r="H57" s="22" t="s">
        <v>535</v>
      </c>
      <c r="I57" s="73">
        <v>293</v>
      </c>
      <c r="J57" s="132"/>
    </row>
    <row r="58" s="91" customFormat="1" ht="18.75" spans="1:10">
      <c r="A58" s="106" t="s">
        <v>357</v>
      </c>
      <c r="B58" s="106" t="s">
        <v>64</v>
      </c>
      <c r="C58" s="107"/>
      <c r="D58" s="107"/>
      <c r="E58" s="107"/>
      <c r="F58" s="107"/>
      <c r="G58" s="107"/>
      <c r="H58" s="107"/>
      <c r="I58" s="130">
        <f>SUM(I59:I64)</f>
        <v>598</v>
      </c>
      <c r="J58" s="131"/>
    </row>
    <row r="59" s="94" customFormat="1" ht="40.5" spans="1:10">
      <c r="A59" s="120" t="s">
        <v>536</v>
      </c>
      <c r="B59" s="113" t="s">
        <v>537</v>
      </c>
      <c r="C59" s="113" t="s">
        <v>135</v>
      </c>
      <c r="D59" s="113" t="s">
        <v>538</v>
      </c>
      <c r="E59" s="60" t="s">
        <v>311</v>
      </c>
      <c r="F59" s="60" t="s">
        <v>122</v>
      </c>
      <c r="G59" s="121" t="s">
        <v>539</v>
      </c>
      <c r="H59" s="121" t="s">
        <v>540</v>
      </c>
      <c r="I59" s="73">
        <v>98</v>
      </c>
      <c r="J59" s="132"/>
    </row>
    <row r="60" s="94" customFormat="1" ht="40.5" spans="1:10">
      <c r="A60" s="120" t="s">
        <v>378</v>
      </c>
      <c r="B60" s="22" t="s">
        <v>541</v>
      </c>
      <c r="C60" s="64" t="s">
        <v>542</v>
      </c>
      <c r="D60" s="64" t="s">
        <v>543</v>
      </c>
      <c r="E60" s="60" t="s">
        <v>311</v>
      </c>
      <c r="F60" s="60" t="s">
        <v>122</v>
      </c>
      <c r="G60" s="64" t="s">
        <v>544</v>
      </c>
      <c r="H60" s="22" t="s">
        <v>545</v>
      </c>
      <c r="I60" s="73">
        <v>100</v>
      </c>
      <c r="J60" s="132"/>
    </row>
    <row r="61" s="94" customFormat="1" ht="40.5" spans="1:10">
      <c r="A61" s="120" t="s">
        <v>546</v>
      </c>
      <c r="B61" s="22" t="s">
        <v>547</v>
      </c>
      <c r="C61" s="64" t="s">
        <v>542</v>
      </c>
      <c r="D61" s="64" t="s">
        <v>548</v>
      </c>
      <c r="E61" s="60" t="s">
        <v>311</v>
      </c>
      <c r="F61" s="60" t="s">
        <v>122</v>
      </c>
      <c r="G61" s="64" t="s">
        <v>544</v>
      </c>
      <c r="H61" s="22" t="s">
        <v>545</v>
      </c>
      <c r="I61" s="73">
        <v>100</v>
      </c>
      <c r="J61" s="132"/>
    </row>
    <row r="62" s="94" customFormat="1" ht="40.5" spans="1:10">
      <c r="A62" s="120" t="s">
        <v>549</v>
      </c>
      <c r="B62" s="22" t="s">
        <v>550</v>
      </c>
      <c r="C62" s="64" t="s">
        <v>542</v>
      </c>
      <c r="D62" s="64" t="s">
        <v>551</v>
      </c>
      <c r="E62" s="60" t="s">
        <v>311</v>
      </c>
      <c r="F62" s="60" t="s">
        <v>122</v>
      </c>
      <c r="G62" s="64" t="s">
        <v>544</v>
      </c>
      <c r="H62" s="22" t="s">
        <v>545</v>
      </c>
      <c r="I62" s="73">
        <v>100</v>
      </c>
      <c r="J62" s="132"/>
    </row>
    <row r="63" s="94" customFormat="1" ht="40.5" spans="1:10">
      <c r="A63" s="120" t="s">
        <v>552</v>
      </c>
      <c r="B63" s="122" t="s">
        <v>553</v>
      </c>
      <c r="C63" s="64" t="s">
        <v>542</v>
      </c>
      <c r="D63" s="64" t="s">
        <v>554</v>
      </c>
      <c r="E63" s="60" t="s">
        <v>311</v>
      </c>
      <c r="F63" s="60" t="s">
        <v>122</v>
      </c>
      <c r="G63" s="122" t="s">
        <v>544</v>
      </c>
      <c r="H63" s="23" t="s">
        <v>545</v>
      </c>
      <c r="I63" s="73">
        <v>100</v>
      </c>
      <c r="J63" s="132"/>
    </row>
    <row r="64" s="94" customFormat="1" ht="81" spans="1:10">
      <c r="A64" s="120" t="s">
        <v>555</v>
      </c>
      <c r="B64" s="113" t="s">
        <v>556</v>
      </c>
      <c r="C64" s="123" t="s">
        <v>542</v>
      </c>
      <c r="D64" s="123" t="s">
        <v>557</v>
      </c>
      <c r="E64" s="60" t="s">
        <v>311</v>
      </c>
      <c r="F64" s="60" t="s">
        <v>122</v>
      </c>
      <c r="G64" s="123" t="s">
        <v>558</v>
      </c>
      <c r="H64" s="123" t="s">
        <v>559</v>
      </c>
      <c r="I64" s="73">
        <v>100</v>
      </c>
      <c r="J64" s="132"/>
    </row>
    <row r="65" s="94" customFormat="1" ht="27" spans="1:10">
      <c r="A65" s="120" t="s">
        <v>560</v>
      </c>
      <c r="B65" s="135" t="s">
        <v>561</v>
      </c>
      <c r="C65" s="22" t="s">
        <v>198</v>
      </c>
      <c r="D65" s="22" t="s">
        <v>173</v>
      </c>
      <c r="E65" s="60" t="s">
        <v>311</v>
      </c>
      <c r="F65" s="60" t="s">
        <v>122</v>
      </c>
      <c r="G65" s="136" t="s">
        <v>562</v>
      </c>
      <c r="H65" s="136" t="s">
        <v>563</v>
      </c>
      <c r="I65" s="149">
        <v>19.7</v>
      </c>
      <c r="J65" s="132"/>
    </row>
    <row r="66" s="94" customFormat="1" ht="27" spans="1:10">
      <c r="A66" s="120" t="s">
        <v>564</v>
      </c>
      <c r="B66" s="135" t="s">
        <v>565</v>
      </c>
      <c r="C66" s="22" t="s">
        <v>198</v>
      </c>
      <c r="D66" s="22" t="s">
        <v>173</v>
      </c>
      <c r="E66" s="60" t="s">
        <v>311</v>
      </c>
      <c r="F66" s="60" t="s">
        <v>122</v>
      </c>
      <c r="G66" s="136" t="s">
        <v>566</v>
      </c>
      <c r="H66" s="136" t="s">
        <v>563</v>
      </c>
      <c r="I66" s="149">
        <v>14.532</v>
      </c>
      <c r="J66" s="132"/>
    </row>
    <row r="67" s="94" customFormat="1" ht="27" spans="1:10">
      <c r="A67" s="120" t="s">
        <v>567</v>
      </c>
      <c r="B67" s="135" t="s">
        <v>568</v>
      </c>
      <c r="C67" s="22" t="s">
        <v>198</v>
      </c>
      <c r="D67" s="22" t="s">
        <v>173</v>
      </c>
      <c r="E67" s="60" t="s">
        <v>311</v>
      </c>
      <c r="F67" s="60" t="s">
        <v>122</v>
      </c>
      <c r="G67" s="136" t="s">
        <v>569</v>
      </c>
      <c r="H67" s="136" t="s">
        <v>563</v>
      </c>
      <c r="I67" s="149">
        <v>19.46</v>
      </c>
      <c r="J67" s="132"/>
    </row>
    <row r="68" s="94" customFormat="1" ht="27" spans="1:10">
      <c r="A68" s="120" t="s">
        <v>570</v>
      </c>
      <c r="B68" s="135" t="s">
        <v>571</v>
      </c>
      <c r="C68" s="22" t="s">
        <v>198</v>
      </c>
      <c r="D68" s="22" t="s">
        <v>173</v>
      </c>
      <c r="E68" s="60" t="s">
        <v>311</v>
      </c>
      <c r="F68" s="60" t="s">
        <v>122</v>
      </c>
      <c r="G68" s="136" t="s">
        <v>566</v>
      </c>
      <c r="H68" s="136" t="s">
        <v>563</v>
      </c>
      <c r="I68" s="149">
        <v>14.532</v>
      </c>
      <c r="J68" s="132"/>
    </row>
    <row r="69" s="94" customFormat="1" ht="27" spans="1:10">
      <c r="A69" s="120" t="s">
        <v>572</v>
      </c>
      <c r="B69" s="135" t="s">
        <v>573</v>
      </c>
      <c r="C69" s="22" t="s">
        <v>198</v>
      </c>
      <c r="D69" s="22" t="s">
        <v>173</v>
      </c>
      <c r="E69" s="60" t="s">
        <v>311</v>
      </c>
      <c r="F69" s="60" t="s">
        <v>122</v>
      </c>
      <c r="G69" s="136" t="s">
        <v>566</v>
      </c>
      <c r="H69" s="136" t="s">
        <v>563</v>
      </c>
      <c r="I69" s="149">
        <v>14.532</v>
      </c>
      <c r="J69" s="132"/>
    </row>
    <row r="70" s="94" customFormat="1" ht="27" spans="1:10">
      <c r="A70" s="120" t="s">
        <v>574</v>
      </c>
      <c r="B70" s="135" t="s">
        <v>575</v>
      </c>
      <c r="C70" s="22" t="s">
        <v>198</v>
      </c>
      <c r="D70" s="22" t="s">
        <v>173</v>
      </c>
      <c r="E70" s="60" t="s">
        <v>311</v>
      </c>
      <c r="F70" s="60" t="s">
        <v>122</v>
      </c>
      <c r="G70" s="136" t="s">
        <v>566</v>
      </c>
      <c r="H70" s="136" t="s">
        <v>563</v>
      </c>
      <c r="I70" s="149">
        <v>14.532</v>
      </c>
      <c r="J70" s="132"/>
    </row>
    <row r="71" s="94" customFormat="1" ht="27" spans="1:10">
      <c r="A71" s="120" t="s">
        <v>576</v>
      </c>
      <c r="B71" s="135" t="s">
        <v>577</v>
      </c>
      <c r="C71" s="22" t="s">
        <v>198</v>
      </c>
      <c r="D71" s="22" t="s">
        <v>173</v>
      </c>
      <c r="E71" s="60" t="s">
        <v>311</v>
      </c>
      <c r="F71" s="60" t="s">
        <v>122</v>
      </c>
      <c r="G71" s="136" t="s">
        <v>566</v>
      </c>
      <c r="H71" s="136" t="s">
        <v>563</v>
      </c>
      <c r="I71" s="149">
        <v>14.532</v>
      </c>
      <c r="J71" s="132"/>
    </row>
    <row r="72" s="94" customFormat="1" ht="27" spans="1:10">
      <c r="A72" s="120" t="s">
        <v>578</v>
      </c>
      <c r="B72" s="135" t="s">
        <v>579</v>
      </c>
      <c r="C72" s="22" t="s">
        <v>198</v>
      </c>
      <c r="D72" s="22" t="s">
        <v>173</v>
      </c>
      <c r="E72" s="60" t="s">
        <v>311</v>
      </c>
      <c r="F72" s="60" t="s">
        <v>122</v>
      </c>
      <c r="G72" s="136" t="s">
        <v>566</v>
      </c>
      <c r="H72" s="136" t="s">
        <v>563</v>
      </c>
      <c r="I72" s="149">
        <v>14.532</v>
      </c>
      <c r="J72" s="132"/>
    </row>
    <row r="73" s="94" customFormat="1" ht="27" spans="1:10">
      <c r="A73" s="120" t="s">
        <v>580</v>
      </c>
      <c r="B73" s="135" t="s">
        <v>581</v>
      </c>
      <c r="C73" s="22" t="s">
        <v>198</v>
      </c>
      <c r="D73" s="22" t="s">
        <v>173</v>
      </c>
      <c r="E73" s="60" t="s">
        <v>311</v>
      </c>
      <c r="F73" s="60" t="s">
        <v>122</v>
      </c>
      <c r="G73" s="136" t="s">
        <v>566</v>
      </c>
      <c r="H73" s="136" t="s">
        <v>563</v>
      </c>
      <c r="I73" s="149">
        <v>14.532</v>
      </c>
      <c r="J73" s="132"/>
    </row>
    <row r="74" s="94" customFormat="1" ht="27" spans="1:10">
      <c r="A74" s="120" t="s">
        <v>582</v>
      </c>
      <c r="B74" s="135" t="s">
        <v>583</v>
      </c>
      <c r="C74" s="22" t="s">
        <v>198</v>
      </c>
      <c r="D74" s="22" t="s">
        <v>173</v>
      </c>
      <c r="E74" s="60" t="s">
        <v>311</v>
      </c>
      <c r="F74" s="60" t="s">
        <v>122</v>
      </c>
      <c r="G74" s="136" t="s">
        <v>566</v>
      </c>
      <c r="H74" s="136" t="s">
        <v>563</v>
      </c>
      <c r="I74" s="149">
        <v>14.532</v>
      </c>
      <c r="J74" s="132"/>
    </row>
    <row r="75" s="94" customFormat="1" ht="27" spans="1:10">
      <c r="A75" s="120" t="s">
        <v>584</v>
      </c>
      <c r="B75" s="135" t="s">
        <v>585</v>
      </c>
      <c r="C75" s="22" t="s">
        <v>198</v>
      </c>
      <c r="D75" s="22" t="s">
        <v>173</v>
      </c>
      <c r="E75" s="60" t="s">
        <v>311</v>
      </c>
      <c r="F75" s="60" t="s">
        <v>122</v>
      </c>
      <c r="G75" s="136" t="s">
        <v>566</v>
      </c>
      <c r="H75" s="136" t="s">
        <v>563</v>
      </c>
      <c r="I75" s="149">
        <v>14.532</v>
      </c>
      <c r="J75" s="132"/>
    </row>
    <row r="76" s="94" customFormat="1" ht="27" spans="1:10">
      <c r="A76" s="120" t="s">
        <v>586</v>
      </c>
      <c r="B76" s="135" t="s">
        <v>587</v>
      </c>
      <c r="C76" s="22" t="s">
        <v>198</v>
      </c>
      <c r="D76" s="22" t="s">
        <v>173</v>
      </c>
      <c r="E76" s="60" t="s">
        <v>311</v>
      </c>
      <c r="F76" s="60" t="s">
        <v>122</v>
      </c>
      <c r="G76" s="136" t="s">
        <v>566</v>
      </c>
      <c r="H76" s="136" t="s">
        <v>563</v>
      </c>
      <c r="I76" s="149">
        <v>14.532</v>
      </c>
      <c r="J76" s="132"/>
    </row>
    <row r="77" s="94" customFormat="1" ht="40.5" spans="1:10">
      <c r="A77" s="120" t="s">
        <v>588</v>
      </c>
      <c r="B77" s="135" t="s">
        <v>589</v>
      </c>
      <c r="C77" s="22" t="s">
        <v>198</v>
      </c>
      <c r="D77" s="22" t="s">
        <v>173</v>
      </c>
      <c r="E77" s="60" t="s">
        <v>311</v>
      </c>
      <c r="F77" s="60" t="s">
        <v>122</v>
      </c>
      <c r="G77" s="136" t="s">
        <v>590</v>
      </c>
      <c r="H77" s="136" t="s">
        <v>563</v>
      </c>
      <c r="I77" s="149">
        <v>91.965</v>
      </c>
      <c r="J77" s="132"/>
    </row>
    <row r="78" s="94" customFormat="1" ht="40.5" spans="1:10">
      <c r="A78" s="120" t="s">
        <v>591</v>
      </c>
      <c r="B78" s="135" t="s">
        <v>592</v>
      </c>
      <c r="C78" s="22" t="s">
        <v>198</v>
      </c>
      <c r="D78" s="22" t="s">
        <v>173</v>
      </c>
      <c r="E78" s="60" t="s">
        <v>311</v>
      </c>
      <c r="F78" s="60" t="s">
        <v>122</v>
      </c>
      <c r="G78" s="136" t="s">
        <v>593</v>
      </c>
      <c r="H78" s="136" t="s">
        <v>563</v>
      </c>
      <c r="I78" s="149">
        <v>65.88</v>
      </c>
      <c r="J78" s="132"/>
    </row>
    <row r="79" s="94" customFormat="1" ht="40.5" spans="1:10">
      <c r="A79" s="120" t="s">
        <v>594</v>
      </c>
      <c r="B79" s="135" t="s">
        <v>595</v>
      </c>
      <c r="C79" s="22" t="s">
        <v>198</v>
      </c>
      <c r="D79" s="22" t="s">
        <v>173</v>
      </c>
      <c r="E79" s="60" t="s">
        <v>311</v>
      </c>
      <c r="F79" s="60" t="s">
        <v>122</v>
      </c>
      <c r="G79" s="136" t="s">
        <v>596</v>
      </c>
      <c r="H79" s="136" t="s">
        <v>563</v>
      </c>
      <c r="I79" s="149">
        <v>68.85</v>
      </c>
      <c r="J79" s="132"/>
    </row>
    <row r="80" s="94" customFormat="1" ht="40.5" spans="1:10">
      <c r="A80" s="120" t="s">
        <v>597</v>
      </c>
      <c r="B80" s="135" t="s">
        <v>598</v>
      </c>
      <c r="C80" s="22" t="s">
        <v>198</v>
      </c>
      <c r="D80" s="22" t="s">
        <v>173</v>
      </c>
      <c r="E80" s="60" t="s">
        <v>311</v>
      </c>
      <c r="F80" s="60" t="s">
        <v>122</v>
      </c>
      <c r="G80" s="136" t="s">
        <v>599</v>
      </c>
      <c r="H80" s="136" t="s">
        <v>563</v>
      </c>
      <c r="I80" s="149">
        <v>143.205</v>
      </c>
      <c r="J80" s="132"/>
    </row>
    <row r="81" s="94" customFormat="1" ht="40.5" spans="1:10">
      <c r="A81" s="120" t="s">
        <v>600</v>
      </c>
      <c r="B81" s="135" t="s">
        <v>601</v>
      </c>
      <c r="C81" s="22" t="s">
        <v>198</v>
      </c>
      <c r="D81" s="22" t="s">
        <v>173</v>
      </c>
      <c r="E81" s="60" t="s">
        <v>311</v>
      </c>
      <c r="F81" s="60" t="s">
        <v>122</v>
      </c>
      <c r="G81" s="136" t="s">
        <v>602</v>
      </c>
      <c r="H81" s="136" t="s">
        <v>563</v>
      </c>
      <c r="I81" s="149">
        <v>38.775</v>
      </c>
      <c r="J81" s="132"/>
    </row>
    <row r="82" s="94" customFormat="1" ht="40.5" spans="1:10">
      <c r="A82" s="120" t="s">
        <v>603</v>
      </c>
      <c r="B82" s="135" t="s">
        <v>604</v>
      </c>
      <c r="C82" s="22" t="s">
        <v>198</v>
      </c>
      <c r="D82" s="22" t="s">
        <v>173</v>
      </c>
      <c r="E82" s="60" t="s">
        <v>311</v>
      </c>
      <c r="F82" s="60" t="s">
        <v>122</v>
      </c>
      <c r="G82" s="136" t="s">
        <v>605</v>
      </c>
      <c r="H82" s="136" t="s">
        <v>563</v>
      </c>
      <c r="I82" s="149">
        <v>69.84</v>
      </c>
      <c r="J82" s="132"/>
    </row>
    <row r="83" s="94" customFormat="1" ht="40.5" spans="1:10">
      <c r="A83" s="120" t="s">
        <v>606</v>
      </c>
      <c r="B83" s="135" t="s">
        <v>607</v>
      </c>
      <c r="C83" s="22" t="s">
        <v>198</v>
      </c>
      <c r="D83" s="22" t="s">
        <v>173</v>
      </c>
      <c r="E83" s="60" t="s">
        <v>311</v>
      </c>
      <c r="F83" s="60" t="s">
        <v>122</v>
      </c>
      <c r="G83" s="136" t="s">
        <v>608</v>
      </c>
      <c r="H83" s="136" t="s">
        <v>563</v>
      </c>
      <c r="I83" s="149">
        <v>67.365</v>
      </c>
      <c r="J83" s="132"/>
    </row>
    <row r="84" s="94" customFormat="1" ht="40.5" spans="1:10">
      <c r="A84" s="120" t="s">
        <v>609</v>
      </c>
      <c r="B84" s="135" t="s">
        <v>610</v>
      </c>
      <c r="C84" s="22" t="s">
        <v>198</v>
      </c>
      <c r="D84" s="22" t="s">
        <v>173</v>
      </c>
      <c r="E84" s="60" t="s">
        <v>311</v>
      </c>
      <c r="F84" s="60" t="s">
        <v>122</v>
      </c>
      <c r="G84" s="136" t="s">
        <v>611</v>
      </c>
      <c r="H84" s="136" t="s">
        <v>563</v>
      </c>
      <c r="I84" s="149">
        <v>67.86</v>
      </c>
      <c r="J84" s="132"/>
    </row>
    <row r="85" s="94" customFormat="1" ht="40.5" spans="1:10">
      <c r="A85" s="120" t="s">
        <v>612</v>
      </c>
      <c r="B85" s="135" t="s">
        <v>613</v>
      </c>
      <c r="C85" s="22" t="s">
        <v>198</v>
      </c>
      <c r="D85" s="22" t="s">
        <v>173</v>
      </c>
      <c r="E85" s="60" t="s">
        <v>311</v>
      </c>
      <c r="F85" s="60" t="s">
        <v>122</v>
      </c>
      <c r="G85" s="136" t="s">
        <v>614</v>
      </c>
      <c r="H85" s="136" t="s">
        <v>563</v>
      </c>
      <c r="I85" s="149">
        <v>88.71</v>
      </c>
      <c r="J85" s="132"/>
    </row>
    <row r="86" s="94" customFormat="1" ht="40.5" spans="1:10">
      <c r="A86" s="120" t="s">
        <v>615</v>
      </c>
      <c r="B86" s="135" t="s">
        <v>616</v>
      </c>
      <c r="C86" s="22" t="s">
        <v>198</v>
      </c>
      <c r="D86" s="22" t="s">
        <v>173</v>
      </c>
      <c r="E86" s="60" t="s">
        <v>311</v>
      </c>
      <c r="F86" s="60" t="s">
        <v>122</v>
      </c>
      <c r="G86" s="136" t="s">
        <v>611</v>
      </c>
      <c r="H86" s="136" t="s">
        <v>563</v>
      </c>
      <c r="I86" s="149">
        <v>67.86</v>
      </c>
      <c r="J86" s="132"/>
    </row>
    <row r="87" s="94" customFormat="1" ht="40.5" spans="1:10">
      <c r="A87" s="120" t="s">
        <v>617</v>
      </c>
      <c r="B87" s="135" t="s">
        <v>618</v>
      </c>
      <c r="C87" s="22" t="s">
        <v>198</v>
      </c>
      <c r="D87" s="22" t="s">
        <v>173</v>
      </c>
      <c r="E87" s="60" t="s">
        <v>311</v>
      </c>
      <c r="F87" s="60" t="s">
        <v>122</v>
      </c>
      <c r="G87" s="136" t="s">
        <v>619</v>
      </c>
      <c r="H87" s="136" t="s">
        <v>563</v>
      </c>
      <c r="I87" s="149">
        <v>40.26</v>
      </c>
      <c r="J87" s="132"/>
    </row>
    <row r="88" s="94" customFormat="1" ht="27" spans="1:10">
      <c r="A88" s="120" t="s">
        <v>620</v>
      </c>
      <c r="B88" s="135" t="s">
        <v>621</v>
      </c>
      <c r="C88" s="22" t="s">
        <v>198</v>
      </c>
      <c r="D88" s="22" t="s">
        <v>173</v>
      </c>
      <c r="E88" s="60" t="s">
        <v>311</v>
      </c>
      <c r="F88" s="60" t="s">
        <v>122</v>
      </c>
      <c r="G88" s="136" t="s">
        <v>622</v>
      </c>
      <c r="H88" s="136" t="s">
        <v>563</v>
      </c>
      <c r="I88" s="149">
        <v>4.95</v>
      </c>
      <c r="J88" s="132"/>
    </row>
    <row r="89" s="91" customFormat="1" ht="18.75" spans="1:10">
      <c r="A89" s="106" t="s">
        <v>367</v>
      </c>
      <c r="B89" s="106" t="s">
        <v>68</v>
      </c>
      <c r="C89" s="107"/>
      <c r="D89" s="107"/>
      <c r="E89" s="107"/>
      <c r="F89" s="107"/>
      <c r="G89" s="107"/>
      <c r="H89" s="107"/>
      <c r="I89" s="130">
        <f>SUM(I90:I104)</f>
        <v>1704</v>
      </c>
      <c r="J89" s="131"/>
    </row>
    <row r="90" s="94" customFormat="1" ht="27" spans="1:10">
      <c r="A90" s="120" t="s">
        <v>536</v>
      </c>
      <c r="B90" s="137" t="s">
        <v>623</v>
      </c>
      <c r="C90" s="138" t="s">
        <v>169</v>
      </c>
      <c r="D90" s="137" t="s">
        <v>624</v>
      </c>
      <c r="E90" s="60" t="s">
        <v>311</v>
      </c>
      <c r="F90" s="60" t="s">
        <v>122</v>
      </c>
      <c r="G90" s="137" t="s">
        <v>625</v>
      </c>
      <c r="H90" s="137" t="s">
        <v>626</v>
      </c>
      <c r="I90" s="73">
        <v>18.5</v>
      </c>
      <c r="J90" s="132"/>
    </row>
    <row r="91" s="94" customFormat="1" ht="108" spans="1:10">
      <c r="A91" s="120" t="s">
        <v>378</v>
      </c>
      <c r="B91" s="22" t="s">
        <v>627</v>
      </c>
      <c r="C91" s="138" t="s">
        <v>169</v>
      </c>
      <c r="D91" s="138" t="s">
        <v>628</v>
      </c>
      <c r="E91" s="60" t="s">
        <v>311</v>
      </c>
      <c r="F91" s="60" t="s">
        <v>122</v>
      </c>
      <c r="G91" s="22" t="s">
        <v>629</v>
      </c>
      <c r="H91" s="137" t="s">
        <v>630</v>
      </c>
      <c r="I91" s="73">
        <v>101.43</v>
      </c>
      <c r="J91" s="132"/>
    </row>
    <row r="92" s="94" customFormat="1" ht="54" spans="1:10">
      <c r="A92" s="120" t="s">
        <v>546</v>
      </c>
      <c r="B92" s="22" t="s">
        <v>631</v>
      </c>
      <c r="C92" s="138" t="s">
        <v>169</v>
      </c>
      <c r="D92" s="138" t="s">
        <v>632</v>
      </c>
      <c r="E92" s="60" t="s">
        <v>311</v>
      </c>
      <c r="F92" s="60" t="s">
        <v>122</v>
      </c>
      <c r="G92" s="22" t="s">
        <v>633</v>
      </c>
      <c r="H92" s="22" t="s">
        <v>634</v>
      </c>
      <c r="I92" s="73">
        <v>40.45</v>
      </c>
      <c r="J92" s="132"/>
    </row>
    <row r="93" s="94" customFormat="1" ht="108" spans="1:10">
      <c r="A93" s="120" t="s">
        <v>549</v>
      </c>
      <c r="B93" s="22" t="s">
        <v>635</v>
      </c>
      <c r="C93" s="138" t="s">
        <v>169</v>
      </c>
      <c r="D93" s="138" t="s">
        <v>636</v>
      </c>
      <c r="E93" s="60" t="s">
        <v>311</v>
      </c>
      <c r="F93" s="60" t="s">
        <v>122</v>
      </c>
      <c r="G93" s="64" t="s">
        <v>637</v>
      </c>
      <c r="H93" s="137" t="s">
        <v>638</v>
      </c>
      <c r="I93" s="73">
        <v>246.7</v>
      </c>
      <c r="J93" s="132"/>
    </row>
    <row r="94" s="94" customFormat="1" ht="81" spans="1:10">
      <c r="A94" s="120" t="s">
        <v>552</v>
      </c>
      <c r="B94" s="22" t="s">
        <v>639</v>
      </c>
      <c r="C94" s="138" t="s">
        <v>169</v>
      </c>
      <c r="D94" s="138" t="s">
        <v>640</v>
      </c>
      <c r="E94" s="60" t="s">
        <v>311</v>
      </c>
      <c r="F94" s="60" t="s">
        <v>122</v>
      </c>
      <c r="G94" s="139" t="s">
        <v>641</v>
      </c>
      <c r="H94" s="137" t="s">
        <v>642</v>
      </c>
      <c r="I94" s="73">
        <v>201.73</v>
      </c>
      <c r="J94" s="132"/>
    </row>
    <row r="95" s="94" customFormat="1" ht="54" spans="1:10">
      <c r="A95" s="120" t="s">
        <v>555</v>
      </c>
      <c r="B95" s="22" t="s">
        <v>643</v>
      </c>
      <c r="C95" s="138" t="s">
        <v>169</v>
      </c>
      <c r="D95" s="138" t="s">
        <v>644</v>
      </c>
      <c r="E95" s="60" t="s">
        <v>311</v>
      </c>
      <c r="F95" s="60" t="s">
        <v>122</v>
      </c>
      <c r="G95" s="139" t="s">
        <v>645</v>
      </c>
      <c r="H95" s="137" t="s">
        <v>646</v>
      </c>
      <c r="I95" s="73">
        <v>157.75</v>
      </c>
      <c r="J95" s="132"/>
    </row>
    <row r="96" s="94" customFormat="1" ht="81" spans="1:10">
      <c r="A96" s="120" t="s">
        <v>560</v>
      </c>
      <c r="B96" s="22" t="s">
        <v>647</v>
      </c>
      <c r="C96" s="138" t="s">
        <v>169</v>
      </c>
      <c r="D96" s="138" t="s">
        <v>648</v>
      </c>
      <c r="E96" s="60" t="s">
        <v>311</v>
      </c>
      <c r="F96" s="60" t="s">
        <v>122</v>
      </c>
      <c r="G96" s="22" t="s">
        <v>649</v>
      </c>
      <c r="H96" s="22" t="s">
        <v>650</v>
      </c>
      <c r="I96" s="73">
        <v>39.59</v>
      </c>
      <c r="J96" s="132"/>
    </row>
    <row r="97" s="94" customFormat="1" ht="148.5" spans="1:10">
      <c r="A97" s="120" t="s">
        <v>564</v>
      </c>
      <c r="B97" s="140" t="s">
        <v>651</v>
      </c>
      <c r="C97" s="138" t="s">
        <v>169</v>
      </c>
      <c r="D97" s="137" t="s">
        <v>652</v>
      </c>
      <c r="E97" s="60" t="s">
        <v>311</v>
      </c>
      <c r="F97" s="60" t="s">
        <v>122</v>
      </c>
      <c r="G97" s="137" t="s">
        <v>653</v>
      </c>
      <c r="H97" s="137" t="s">
        <v>654</v>
      </c>
      <c r="I97" s="73">
        <v>339.29</v>
      </c>
      <c r="J97" s="132"/>
    </row>
    <row r="98" s="94" customFormat="1" ht="54" spans="1:10">
      <c r="A98" s="120" t="s">
        <v>567</v>
      </c>
      <c r="B98" s="140" t="s">
        <v>655</v>
      </c>
      <c r="C98" s="138" t="s">
        <v>169</v>
      </c>
      <c r="D98" s="137" t="s">
        <v>656</v>
      </c>
      <c r="E98" s="60" t="s">
        <v>311</v>
      </c>
      <c r="F98" s="60" t="s">
        <v>122</v>
      </c>
      <c r="G98" s="137" t="s">
        <v>657</v>
      </c>
      <c r="H98" s="137" t="s">
        <v>658</v>
      </c>
      <c r="I98" s="73">
        <v>44.56</v>
      </c>
      <c r="J98" s="132"/>
    </row>
    <row r="99" s="93" customFormat="1" ht="67.5" spans="1:10">
      <c r="A99" s="120" t="s">
        <v>570</v>
      </c>
      <c r="B99" s="22" t="s">
        <v>659</v>
      </c>
      <c r="C99" s="22" t="s">
        <v>169</v>
      </c>
      <c r="D99" s="22" t="s">
        <v>211</v>
      </c>
      <c r="E99" s="60">
        <v>20230103</v>
      </c>
      <c r="F99" s="60" t="s">
        <v>122</v>
      </c>
      <c r="G99" s="22" t="s">
        <v>660</v>
      </c>
      <c r="H99" s="22" t="s">
        <v>661</v>
      </c>
      <c r="I99" s="73">
        <v>78</v>
      </c>
      <c r="J99" s="22"/>
    </row>
    <row r="100" s="93" customFormat="1" ht="27" spans="1:10">
      <c r="A100" s="120" t="s">
        <v>572</v>
      </c>
      <c r="B100" s="22" t="s">
        <v>662</v>
      </c>
      <c r="C100" s="22" t="s">
        <v>135</v>
      </c>
      <c r="D100" s="22" t="s">
        <v>663</v>
      </c>
      <c r="E100" s="60">
        <v>20230103</v>
      </c>
      <c r="F100" s="60" t="s">
        <v>122</v>
      </c>
      <c r="G100" s="22" t="s">
        <v>664</v>
      </c>
      <c r="H100" s="22" t="s">
        <v>665</v>
      </c>
      <c r="I100" s="73">
        <v>80</v>
      </c>
      <c r="J100" s="22"/>
    </row>
    <row r="101" s="94" customFormat="1" ht="40.5" spans="1:10">
      <c r="A101" s="120" t="s">
        <v>574</v>
      </c>
      <c r="B101" s="22" t="s">
        <v>666</v>
      </c>
      <c r="C101" s="22" t="s">
        <v>194</v>
      </c>
      <c r="D101" s="22" t="s">
        <v>667</v>
      </c>
      <c r="E101" s="60" t="s">
        <v>311</v>
      </c>
      <c r="F101" s="60" t="s">
        <v>122</v>
      </c>
      <c r="G101" s="22" t="s">
        <v>668</v>
      </c>
      <c r="H101" s="22" t="s">
        <v>669</v>
      </c>
      <c r="I101" s="73">
        <v>80</v>
      </c>
      <c r="J101" s="132"/>
    </row>
    <row r="102" s="94" customFormat="1" ht="175.5" spans="1:10">
      <c r="A102" s="120" t="s">
        <v>576</v>
      </c>
      <c r="B102" s="22" t="s">
        <v>670</v>
      </c>
      <c r="C102" s="141" t="s">
        <v>169</v>
      </c>
      <c r="D102" s="123" t="s">
        <v>671</v>
      </c>
      <c r="E102" s="60" t="s">
        <v>311</v>
      </c>
      <c r="F102" s="60" t="s">
        <v>122</v>
      </c>
      <c r="G102" s="22" t="s">
        <v>672</v>
      </c>
      <c r="H102" s="22" t="s">
        <v>673</v>
      </c>
      <c r="I102" s="73">
        <v>200</v>
      </c>
      <c r="J102" s="132"/>
    </row>
    <row r="103" s="94" customFormat="1" ht="27" spans="1:10">
      <c r="A103" s="120" t="s">
        <v>578</v>
      </c>
      <c r="B103" s="115" t="s">
        <v>674</v>
      </c>
      <c r="C103" s="141" t="s">
        <v>156</v>
      </c>
      <c r="D103" s="142" t="s">
        <v>675</v>
      </c>
      <c r="E103" s="60" t="s">
        <v>311</v>
      </c>
      <c r="F103" s="60" t="s">
        <v>122</v>
      </c>
      <c r="G103" s="143" t="s">
        <v>676</v>
      </c>
      <c r="H103" s="144" t="s">
        <v>677</v>
      </c>
      <c r="I103" s="133">
        <v>40.5</v>
      </c>
      <c r="J103" s="132"/>
    </row>
    <row r="104" s="94" customFormat="1" ht="27" spans="1:10">
      <c r="A104" s="120" t="s">
        <v>580</v>
      </c>
      <c r="B104" s="115" t="s">
        <v>678</v>
      </c>
      <c r="C104" s="141" t="s">
        <v>156</v>
      </c>
      <c r="D104" s="142" t="s">
        <v>679</v>
      </c>
      <c r="E104" s="60" t="s">
        <v>311</v>
      </c>
      <c r="F104" s="60" t="s">
        <v>122</v>
      </c>
      <c r="G104" s="115" t="s">
        <v>680</v>
      </c>
      <c r="H104" s="142" t="s">
        <v>681</v>
      </c>
      <c r="I104" s="133">
        <v>35.5</v>
      </c>
      <c r="J104" s="132"/>
    </row>
    <row r="105" s="95" customFormat="1" ht="18.75" spans="1:10">
      <c r="A105" s="106" t="s">
        <v>373</v>
      </c>
      <c r="B105" s="106" t="s">
        <v>73</v>
      </c>
      <c r="C105" s="106"/>
      <c r="D105" s="106"/>
      <c r="E105" s="106"/>
      <c r="F105" s="106"/>
      <c r="G105" s="106"/>
      <c r="H105" s="106"/>
      <c r="I105" s="130">
        <f>SUM(I106:I108)</f>
        <v>580</v>
      </c>
      <c r="J105" s="150"/>
    </row>
    <row r="106" s="6" customFormat="1" ht="54" spans="1:10">
      <c r="A106" s="145" t="s">
        <v>536</v>
      </c>
      <c r="B106" s="22" t="s">
        <v>682</v>
      </c>
      <c r="C106" s="22" t="s">
        <v>147</v>
      </c>
      <c r="D106" s="22" t="s">
        <v>148</v>
      </c>
      <c r="E106" s="60" t="s">
        <v>311</v>
      </c>
      <c r="F106" s="60" t="s">
        <v>122</v>
      </c>
      <c r="G106" s="22" t="s">
        <v>683</v>
      </c>
      <c r="H106" s="22" t="s">
        <v>684</v>
      </c>
      <c r="I106" s="73">
        <v>250</v>
      </c>
      <c r="J106" s="132"/>
    </row>
    <row r="107" s="92" customFormat="1" ht="94.5" spans="1:10">
      <c r="A107" s="145" t="s">
        <v>378</v>
      </c>
      <c r="B107" s="27" t="s">
        <v>685</v>
      </c>
      <c r="C107" s="27" t="s">
        <v>686</v>
      </c>
      <c r="D107" s="123" t="s">
        <v>173</v>
      </c>
      <c r="E107" s="60" t="s">
        <v>311</v>
      </c>
      <c r="F107" s="146" t="s">
        <v>122</v>
      </c>
      <c r="G107" s="147" t="s">
        <v>687</v>
      </c>
      <c r="H107" s="22" t="s">
        <v>688</v>
      </c>
      <c r="I107" s="151">
        <v>300</v>
      </c>
      <c r="J107" s="132"/>
    </row>
    <row r="108" s="78" customFormat="1" ht="27" spans="1:10">
      <c r="A108" s="145" t="s">
        <v>546</v>
      </c>
      <c r="B108" s="22" t="s">
        <v>689</v>
      </c>
      <c r="C108" s="141" t="s">
        <v>169</v>
      </c>
      <c r="D108" s="123" t="s">
        <v>690</v>
      </c>
      <c r="E108" s="60" t="s">
        <v>311</v>
      </c>
      <c r="F108" s="60" t="s">
        <v>122</v>
      </c>
      <c r="G108" s="22" t="s">
        <v>691</v>
      </c>
      <c r="H108" s="22" t="s">
        <v>692</v>
      </c>
      <c r="I108" s="73">
        <v>30</v>
      </c>
      <c r="J108" s="132"/>
    </row>
    <row r="109" spans="1:10">
      <c r="A109" s="148"/>
      <c r="J109" s="152"/>
    </row>
    <row r="110" spans="1:10">
      <c r="A110" s="148"/>
      <c r="J110" s="152"/>
    </row>
    <row r="111" spans="1:10">
      <c r="A111" s="148"/>
      <c r="J111" s="152"/>
    </row>
    <row r="112" spans="1:10">
      <c r="A112" s="148"/>
      <c r="J112" s="152"/>
    </row>
    <row r="113" spans="1:10">
      <c r="A113" s="148"/>
      <c r="J113" s="152"/>
    </row>
    <row r="114" spans="1:10">
      <c r="A114" s="148"/>
      <c r="J114" s="152"/>
    </row>
    <row r="115" spans="1:10">
      <c r="A115" s="148"/>
      <c r="J115" s="152"/>
    </row>
    <row r="116" spans="1:10">
      <c r="A116" s="148"/>
      <c r="J116" s="152"/>
    </row>
    <row r="117" spans="1:10">
      <c r="A117" s="148"/>
      <c r="J117" s="152"/>
    </row>
    <row r="118" spans="1:10">
      <c r="A118" s="148"/>
      <c r="J118" s="152"/>
    </row>
    <row r="119" spans="1:10">
      <c r="A119" s="148"/>
      <c r="J119" s="152"/>
    </row>
    <row r="120" spans="1:10">
      <c r="A120" s="148"/>
      <c r="J120" s="152"/>
    </row>
    <row r="121" spans="1:10">
      <c r="A121" s="148"/>
      <c r="J121" s="152"/>
    </row>
    <row r="122" spans="1:10">
      <c r="A122" s="148"/>
      <c r="J122" s="152"/>
    </row>
    <row r="123" spans="1:10">
      <c r="A123" s="148"/>
      <c r="J123" s="152"/>
    </row>
    <row r="124" spans="1:10">
      <c r="A124" s="148"/>
      <c r="J124" s="152"/>
    </row>
    <row r="125" spans="1:10">
      <c r="A125" s="148"/>
      <c r="J125" s="152"/>
    </row>
    <row r="126" spans="1:10">
      <c r="A126" s="148"/>
      <c r="J126" s="152"/>
    </row>
    <row r="127" spans="1:10">
      <c r="A127" s="148"/>
      <c r="J127" s="152"/>
    </row>
    <row r="128" spans="1:10">
      <c r="A128" s="148"/>
      <c r="J128" s="152"/>
    </row>
    <row r="129" spans="1:10">
      <c r="A129" s="148"/>
      <c r="J129" s="152"/>
    </row>
    <row r="130" spans="1:10">
      <c r="A130" s="148"/>
      <c r="J130" s="152"/>
    </row>
    <row r="131" spans="1:10">
      <c r="A131" s="148"/>
      <c r="J131" s="152"/>
    </row>
    <row r="132" spans="1:10">
      <c r="A132" s="148"/>
      <c r="J132" s="152"/>
    </row>
    <row r="133" spans="1:10">
      <c r="A133" s="148"/>
      <c r="J133" s="152"/>
    </row>
    <row r="134" spans="1:10">
      <c r="A134" s="148"/>
      <c r="J134" s="152"/>
    </row>
    <row r="135" spans="1:10">
      <c r="A135" s="148"/>
      <c r="J135" s="152"/>
    </row>
    <row r="136" spans="1:10">
      <c r="A136" s="148"/>
      <c r="J136" s="152"/>
    </row>
    <row r="137" spans="1:10">
      <c r="A137" s="148"/>
      <c r="J137" s="152"/>
    </row>
    <row r="138" spans="1:10">
      <c r="A138" s="148"/>
      <c r="J138" s="152"/>
    </row>
    <row r="139" spans="1:10">
      <c r="A139" s="148"/>
      <c r="J139" s="152"/>
    </row>
    <row r="140" spans="1:10">
      <c r="A140" s="148"/>
      <c r="J140" s="152"/>
    </row>
    <row r="141" spans="1:10">
      <c r="A141" s="148"/>
      <c r="J141" s="152"/>
    </row>
    <row r="142" spans="1:10">
      <c r="A142" s="148"/>
      <c r="J142" s="152"/>
    </row>
    <row r="143" spans="1:10">
      <c r="A143" s="148"/>
      <c r="J143" s="152"/>
    </row>
    <row r="144" spans="1:10">
      <c r="A144" s="148"/>
      <c r="J144" s="152"/>
    </row>
  </sheetData>
  <autoFilter ref="A4:J108">
    <extLst/>
  </autoFilter>
  <mergeCells count="11">
    <mergeCell ref="A1:B1"/>
    <mergeCell ref="A2:J2"/>
    <mergeCell ref="E3:F3"/>
    <mergeCell ref="A3:A4"/>
    <mergeCell ref="B3:B4"/>
    <mergeCell ref="C3:C4"/>
    <mergeCell ref="D3:D4"/>
    <mergeCell ref="G3:G4"/>
    <mergeCell ref="H3:H4"/>
    <mergeCell ref="I3:I4"/>
    <mergeCell ref="J3:J4"/>
  </mergeCells>
  <conditionalFormatting sqref="B14">
    <cfRule type="duplicateValues" dxfId="0" priority="9"/>
    <cfRule type="duplicateValues" dxfId="0" priority="10"/>
  </conditionalFormatting>
  <conditionalFormatting sqref="B55 B57:B98 B101:B104 B108:B144 B106">
    <cfRule type="duplicateValues" dxfId="1" priority="27"/>
  </conditionalFormatting>
  <pageMargins left="0.590277777777778" right="0.472222222222222" top="0.472222222222222" bottom="0.432638888888889" header="0.298611111111111" footer="0.298611111111111"/>
  <pageSetup paperSize="9" scale="81"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workbookViewId="0">
      <pane ySplit="5" topLeftCell="A6" activePane="bottomLeft" state="frozen"/>
      <selection/>
      <selection pane="bottomLeft" activeCell="I6" sqref="I6"/>
    </sheetView>
  </sheetViews>
  <sheetFormatPr defaultColWidth="9" defaultRowHeight="13.5" outlineLevelRow="5"/>
  <cols>
    <col min="1" max="1" width="6.25833333333333" style="75" customWidth="1"/>
    <col min="2" max="2" width="19.625" style="76" customWidth="1"/>
    <col min="3" max="3" width="15.125" style="76" customWidth="1"/>
    <col min="4" max="5" width="18.125" style="76" customWidth="1"/>
    <col min="6" max="6" width="12.5" style="76" customWidth="1"/>
    <col min="7" max="7" width="27.2583333333333" style="76" customWidth="1"/>
    <col min="8" max="8" width="28.375" style="76" customWidth="1"/>
    <col min="9" max="9" width="12.5" style="77" customWidth="1"/>
    <col min="10" max="10" width="7.375" style="78" customWidth="1"/>
    <col min="11" max="16384" width="9" style="47"/>
  </cols>
  <sheetData>
    <row r="1" s="1" customFormat="1" ht="14.25" spans="1:10">
      <c r="A1" s="8" t="s">
        <v>693</v>
      </c>
      <c r="B1" s="9"/>
      <c r="C1" s="9"/>
      <c r="D1" s="9"/>
      <c r="E1" s="9"/>
      <c r="F1" s="9"/>
      <c r="G1" s="9"/>
      <c r="H1" s="9"/>
      <c r="I1" s="84"/>
      <c r="J1" s="30"/>
    </row>
    <row r="2" s="1" customFormat="1" ht="45" customHeight="1" spans="1:10">
      <c r="A2" s="10" t="s">
        <v>694</v>
      </c>
      <c r="B2" s="11"/>
      <c r="C2" s="11"/>
      <c r="D2" s="11"/>
      <c r="E2" s="11"/>
      <c r="F2" s="11"/>
      <c r="G2" s="11"/>
      <c r="H2" s="11"/>
      <c r="I2" s="85"/>
      <c r="J2" s="30"/>
    </row>
    <row r="3" s="2" customFormat="1" ht="30.9" customHeight="1" spans="1:10">
      <c r="A3" s="12" t="s">
        <v>110</v>
      </c>
      <c r="B3" s="12" t="s">
        <v>4</v>
      </c>
      <c r="C3" s="53" t="s">
        <v>111</v>
      </c>
      <c r="D3" s="53" t="s">
        <v>6</v>
      </c>
      <c r="E3" s="54" t="s">
        <v>7</v>
      </c>
      <c r="F3" s="55"/>
      <c r="G3" s="53" t="s">
        <v>112</v>
      </c>
      <c r="H3" s="53" t="s">
        <v>10</v>
      </c>
      <c r="I3" s="86" t="s">
        <v>113</v>
      </c>
      <c r="J3" s="69" t="s">
        <v>13</v>
      </c>
    </row>
    <row r="4" s="3" customFormat="1" ht="18.75" spans="1:10">
      <c r="A4" s="12"/>
      <c r="B4" s="12"/>
      <c r="C4" s="56"/>
      <c r="D4" s="56"/>
      <c r="E4" s="14" t="s">
        <v>114</v>
      </c>
      <c r="F4" s="14" t="s">
        <v>115</v>
      </c>
      <c r="G4" s="56"/>
      <c r="H4" s="56"/>
      <c r="I4" s="87"/>
      <c r="J4" s="71"/>
    </row>
    <row r="5" s="3" customFormat="1" ht="18.75" spans="1:10">
      <c r="A5" s="12"/>
      <c r="B5" s="12" t="s">
        <v>11</v>
      </c>
      <c r="C5" s="56"/>
      <c r="D5" s="56"/>
      <c r="E5" s="14"/>
      <c r="F5" s="14"/>
      <c r="G5" s="56"/>
      <c r="H5" s="56"/>
      <c r="I5" s="87">
        <f>I6</f>
        <v>850</v>
      </c>
      <c r="J5" s="71"/>
    </row>
    <row r="6" s="74" customFormat="1" ht="84" customHeight="1" spans="1:10">
      <c r="A6" s="13" t="s">
        <v>536</v>
      </c>
      <c r="B6" s="79" t="s">
        <v>695</v>
      </c>
      <c r="C6" s="80" t="s">
        <v>166</v>
      </c>
      <c r="D6" s="79" t="s">
        <v>173</v>
      </c>
      <c r="E6" s="81">
        <v>20220201</v>
      </c>
      <c r="F6" s="82">
        <v>20221231</v>
      </c>
      <c r="G6" s="83" t="s">
        <v>696</v>
      </c>
      <c r="H6" s="83" t="s">
        <v>697</v>
      </c>
      <c r="I6" s="88">
        <v>850</v>
      </c>
      <c r="J6" s="89"/>
    </row>
  </sheetData>
  <mergeCells count="10">
    <mergeCell ref="A2:I2"/>
    <mergeCell ref="E3:F3"/>
    <mergeCell ref="A3:A4"/>
    <mergeCell ref="B3:B4"/>
    <mergeCell ref="C3:C4"/>
    <mergeCell ref="D3:D4"/>
    <mergeCell ref="G3:G4"/>
    <mergeCell ref="H3:H4"/>
    <mergeCell ref="I3:I4"/>
    <mergeCell ref="J3:J4"/>
  </mergeCells>
  <pageMargins left="0.700694444444445" right="0.700694444444445" top="0.751388888888889" bottom="0.751388888888889" header="0.298611111111111" footer="0.298611111111111"/>
  <pageSetup paperSize="9" scale="81"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A30"/>
  <sheetViews>
    <sheetView tabSelected="1" workbookViewId="0">
      <pane ySplit="5" topLeftCell="A6" activePane="bottomLeft" state="frozen"/>
      <selection/>
      <selection pane="bottomLeft" activeCell="C9" sqref="C9"/>
    </sheetView>
  </sheetViews>
  <sheetFormatPr defaultColWidth="9" defaultRowHeight="13.5"/>
  <cols>
    <col min="1" max="1" width="6.125" style="43" customWidth="1"/>
    <col min="2" max="2" width="22.125" style="44" customWidth="1"/>
    <col min="3" max="3" width="12.375" style="43" customWidth="1"/>
    <col min="4" max="5" width="11.875" style="43" customWidth="1"/>
    <col min="6" max="6" width="11.7583333333333" style="43" customWidth="1"/>
    <col min="7" max="7" width="30.125" style="44" customWidth="1"/>
    <col min="8" max="8" width="28.375" style="44" customWidth="1"/>
    <col min="9" max="9" width="13.375" style="45" customWidth="1"/>
    <col min="10" max="10" width="7" style="46" customWidth="1"/>
    <col min="11" max="16384" width="9" style="47"/>
  </cols>
  <sheetData>
    <row r="1" s="1" customFormat="1" ht="14.25" spans="1:235">
      <c r="A1" s="48" t="s">
        <v>698</v>
      </c>
      <c r="B1" s="49"/>
      <c r="C1" s="50"/>
      <c r="D1" s="50"/>
      <c r="E1" s="50"/>
      <c r="F1" s="50"/>
      <c r="G1" s="51"/>
      <c r="H1" s="51"/>
      <c r="I1" s="65"/>
      <c r="J1" s="51"/>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row>
    <row r="2" s="1" customFormat="1" ht="33" customHeight="1" spans="1:235">
      <c r="A2" s="52" t="s">
        <v>699</v>
      </c>
      <c r="B2" s="52"/>
      <c r="C2" s="52"/>
      <c r="D2" s="52"/>
      <c r="E2" s="52"/>
      <c r="F2" s="52"/>
      <c r="G2" s="52"/>
      <c r="H2" s="52"/>
      <c r="I2" s="67"/>
      <c r="J2" s="51"/>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row>
    <row r="3" s="2" customFormat="1" ht="30.9" customHeight="1" spans="1:10">
      <c r="A3" s="12" t="s">
        <v>110</v>
      </c>
      <c r="B3" s="12" t="s">
        <v>4</v>
      </c>
      <c r="C3" s="53" t="s">
        <v>111</v>
      </c>
      <c r="D3" s="53" t="s">
        <v>6</v>
      </c>
      <c r="E3" s="54" t="s">
        <v>7</v>
      </c>
      <c r="F3" s="55"/>
      <c r="G3" s="53" t="s">
        <v>112</v>
      </c>
      <c r="H3" s="53" t="s">
        <v>10</v>
      </c>
      <c r="I3" s="68" t="s">
        <v>113</v>
      </c>
      <c r="J3" s="69" t="s">
        <v>13</v>
      </c>
    </row>
    <row r="4" s="3" customFormat="1" ht="18.75" spans="1:10">
      <c r="A4" s="12"/>
      <c r="B4" s="12"/>
      <c r="C4" s="56"/>
      <c r="D4" s="56"/>
      <c r="E4" s="14" t="s">
        <v>114</v>
      </c>
      <c r="F4" s="14" t="s">
        <v>115</v>
      </c>
      <c r="G4" s="56"/>
      <c r="H4" s="56"/>
      <c r="I4" s="70"/>
      <c r="J4" s="71"/>
    </row>
    <row r="5" s="3" customFormat="1" ht="18.75" spans="1:10">
      <c r="A5" s="12"/>
      <c r="B5" s="12" t="s">
        <v>11</v>
      </c>
      <c r="C5" s="56"/>
      <c r="D5" s="56"/>
      <c r="E5" s="14"/>
      <c r="F5" s="14"/>
      <c r="G5" s="56"/>
      <c r="H5" s="57"/>
      <c r="I5" s="70">
        <f>SUM(I6:I30)</f>
        <v>1283.5</v>
      </c>
      <c r="J5" s="71"/>
    </row>
    <row r="6" s="6" customFormat="1" ht="45" customHeight="1" spans="1:10">
      <c r="A6" s="22">
        <v>1</v>
      </c>
      <c r="B6" s="58" t="s">
        <v>700</v>
      </c>
      <c r="C6" s="22" t="s">
        <v>701</v>
      </c>
      <c r="D6" s="59" t="s">
        <v>160</v>
      </c>
      <c r="E6" s="60" t="s">
        <v>121</v>
      </c>
      <c r="F6" s="60" t="s">
        <v>122</v>
      </c>
      <c r="G6" s="59" t="s">
        <v>702</v>
      </c>
      <c r="H6" s="59" t="s">
        <v>703</v>
      </c>
      <c r="I6" s="72">
        <v>11.58</v>
      </c>
      <c r="J6" s="59"/>
    </row>
    <row r="7" s="6" customFormat="1" ht="27" spans="1:10">
      <c r="A7" s="22">
        <v>2</v>
      </c>
      <c r="B7" s="58" t="s">
        <v>704</v>
      </c>
      <c r="C7" s="22" t="s">
        <v>701</v>
      </c>
      <c r="D7" s="61" t="s">
        <v>145</v>
      </c>
      <c r="E7" s="60" t="s">
        <v>121</v>
      </c>
      <c r="F7" s="60" t="s">
        <v>122</v>
      </c>
      <c r="G7" s="61" t="s">
        <v>705</v>
      </c>
      <c r="H7" s="61" t="s">
        <v>706</v>
      </c>
      <c r="I7" s="72">
        <v>11.64</v>
      </c>
      <c r="J7" s="59"/>
    </row>
    <row r="8" s="6" customFormat="1" ht="69" spans="1:10">
      <c r="A8" s="22">
        <v>3</v>
      </c>
      <c r="B8" s="62" t="s">
        <v>707</v>
      </c>
      <c r="C8" s="22" t="s">
        <v>701</v>
      </c>
      <c r="D8" s="59" t="s">
        <v>133</v>
      </c>
      <c r="E8" s="60" t="s">
        <v>121</v>
      </c>
      <c r="F8" s="60" t="s">
        <v>122</v>
      </c>
      <c r="G8" s="59" t="s">
        <v>708</v>
      </c>
      <c r="H8" s="59" t="s">
        <v>709</v>
      </c>
      <c r="I8" s="72">
        <v>119.14</v>
      </c>
      <c r="J8" s="59"/>
    </row>
    <row r="9" s="6" customFormat="1" ht="48" spans="1:10">
      <c r="A9" s="22">
        <v>4</v>
      </c>
      <c r="B9" s="62" t="s">
        <v>710</v>
      </c>
      <c r="C9" s="22" t="s">
        <v>701</v>
      </c>
      <c r="D9" s="59" t="s">
        <v>157</v>
      </c>
      <c r="E9" s="60" t="s">
        <v>121</v>
      </c>
      <c r="F9" s="60" t="s">
        <v>122</v>
      </c>
      <c r="G9" s="59" t="s">
        <v>711</v>
      </c>
      <c r="H9" s="59" t="s">
        <v>712</v>
      </c>
      <c r="I9" s="72">
        <v>52.08</v>
      </c>
      <c r="J9" s="59"/>
    </row>
    <row r="10" s="6" customFormat="1" ht="40.5" spans="1:10">
      <c r="A10" s="22">
        <v>5</v>
      </c>
      <c r="B10" s="62" t="s">
        <v>713</v>
      </c>
      <c r="C10" s="22" t="s">
        <v>701</v>
      </c>
      <c r="D10" s="59" t="s">
        <v>133</v>
      </c>
      <c r="E10" s="60" t="s">
        <v>121</v>
      </c>
      <c r="F10" s="60" t="s">
        <v>122</v>
      </c>
      <c r="G10" s="59" t="s">
        <v>714</v>
      </c>
      <c r="H10" s="59" t="s">
        <v>715</v>
      </c>
      <c r="I10" s="72">
        <v>31.35</v>
      </c>
      <c r="J10" s="59"/>
    </row>
    <row r="11" s="6" customFormat="1" ht="94.5" spans="1:10">
      <c r="A11" s="22">
        <v>6</v>
      </c>
      <c r="B11" s="62" t="s">
        <v>716</v>
      </c>
      <c r="C11" s="22" t="s">
        <v>701</v>
      </c>
      <c r="D11" s="59" t="s">
        <v>160</v>
      </c>
      <c r="E11" s="60" t="s">
        <v>121</v>
      </c>
      <c r="F11" s="60" t="s">
        <v>122</v>
      </c>
      <c r="G11" s="59" t="s">
        <v>717</v>
      </c>
      <c r="H11" s="59" t="s">
        <v>718</v>
      </c>
      <c r="I11" s="72">
        <v>23.24</v>
      </c>
      <c r="J11" s="59"/>
    </row>
    <row r="12" s="6" customFormat="1" ht="40.5" spans="1:10">
      <c r="A12" s="22">
        <v>7</v>
      </c>
      <c r="B12" s="62" t="s">
        <v>719</v>
      </c>
      <c r="C12" s="22" t="s">
        <v>701</v>
      </c>
      <c r="D12" s="59" t="s">
        <v>160</v>
      </c>
      <c r="E12" s="60" t="s">
        <v>121</v>
      </c>
      <c r="F12" s="60" t="s">
        <v>122</v>
      </c>
      <c r="G12" s="59" t="s">
        <v>720</v>
      </c>
      <c r="H12" s="59" t="s">
        <v>442</v>
      </c>
      <c r="I12" s="72">
        <v>5.16</v>
      </c>
      <c r="J12" s="59"/>
    </row>
    <row r="13" s="6" customFormat="1" ht="36" spans="1:10">
      <c r="A13" s="22">
        <v>8</v>
      </c>
      <c r="B13" s="62" t="s">
        <v>721</v>
      </c>
      <c r="C13" s="22" t="s">
        <v>701</v>
      </c>
      <c r="D13" s="59" t="s">
        <v>145</v>
      </c>
      <c r="E13" s="60" t="s">
        <v>121</v>
      </c>
      <c r="F13" s="60" t="s">
        <v>122</v>
      </c>
      <c r="G13" s="59" t="s">
        <v>722</v>
      </c>
      <c r="H13" s="59" t="s">
        <v>723</v>
      </c>
      <c r="I13" s="72">
        <v>40.55</v>
      </c>
      <c r="J13" s="59"/>
    </row>
    <row r="14" s="6" customFormat="1" ht="54" spans="1:10">
      <c r="A14" s="22">
        <v>9</v>
      </c>
      <c r="B14" s="63" t="s">
        <v>724</v>
      </c>
      <c r="C14" s="22" t="s">
        <v>701</v>
      </c>
      <c r="D14" s="59" t="s">
        <v>139</v>
      </c>
      <c r="E14" s="60" t="s">
        <v>121</v>
      </c>
      <c r="F14" s="60" t="s">
        <v>122</v>
      </c>
      <c r="G14" s="59" t="s">
        <v>725</v>
      </c>
      <c r="H14" s="59" t="s">
        <v>726</v>
      </c>
      <c r="I14" s="72">
        <v>212.01</v>
      </c>
      <c r="J14" s="59"/>
    </row>
    <row r="15" s="42" customFormat="1" ht="36" spans="1:10">
      <c r="A15" s="22">
        <v>10</v>
      </c>
      <c r="B15" s="62" t="s">
        <v>727</v>
      </c>
      <c r="C15" s="36" t="s">
        <v>701</v>
      </c>
      <c r="D15" s="59" t="s">
        <v>139</v>
      </c>
      <c r="E15" s="60" t="s">
        <v>121</v>
      </c>
      <c r="F15" s="60" t="s">
        <v>122</v>
      </c>
      <c r="G15" s="59" t="s">
        <v>728</v>
      </c>
      <c r="H15" s="59" t="s">
        <v>729</v>
      </c>
      <c r="I15" s="72">
        <v>11.25</v>
      </c>
      <c r="J15" s="59"/>
    </row>
    <row r="16" s="6" customFormat="1" ht="40.5" spans="1:10">
      <c r="A16" s="22">
        <v>11</v>
      </c>
      <c r="B16" s="62" t="s">
        <v>730</v>
      </c>
      <c r="C16" s="60" t="s">
        <v>701</v>
      </c>
      <c r="D16" s="59" t="s">
        <v>139</v>
      </c>
      <c r="E16" s="60" t="s">
        <v>121</v>
      </c>
      <c r="F16" s="60" t="s">
        <v>122</v>
      </c>
      <c r="G16" s="59" t="s">
        <v>731</v>
      </c>
      <c r="H16" s="59" t="s">
        <v>731</v>
      </c>
      <c r="I16" s="72">
        <v>64.5</v>
      </c>
      <c r="J16" s="59"/>
    </row>
    <row r="17" s="6" customFormat="1" ht="40.5" spans="1:10">
      <c r="A17" s="22">
        <v>12</v>
      </c>
      <c r="B17" s="58" t="s">
        <v>732</v>
      </c>
      <c r="C17" s="60" t="s">
        <v>701</v>
      </c>
      <c r="D17" s="59" t="s">
        <v>733</v>
      </c>
      <c r="E17" s="60" t="s">
        <v>121</v>
      </c>
      <c r="F17" s="60" t="s">
        <v>122</v>
      </c>
      <c r="G17" s="59" t="s">
        <v>731</v>
      </c>
      <c r="H17" s="59" t="s">
        <v>731</v>
      </c>
      <c r="I17" s="72">
        <v>47.45</v>
      </c>
      <c r="J17" s="59"/>
    </row>
    <row r="18" s="6" customFormat="1" ht="40.5" spans="1:10">
      <c r="A18" s="22">
        <v>13</v>
      </c>
      <c r="B18" s="58" t="s">
        <v>734</v>
      </c>
      <c r="C18" s="60" t="s">
        <v>701</v>
      </c>
      <c r="D18" s="59" t="s">
        <v>160</v>
      </c>
      <c r="E18" s="60" t="s">
        <v>121</v>
      </c>
      <c r="F18" s="60" t="s">
        <v>122</v>
      </c>
      <c r="G18" s="59" t="s">
        <v>731</v>
      </c>
      <c r="H18" s="59" t="s">
        <v>731</v>
      </c>
      <c r="I18" s="72">
        <v>60.71</v>
      </c>
      <c r="J18" s="59"/>
    </row>
    <row r="19" s="6" customFormat="1" ht="40.5" spans="1:10">
      <c r="A19" s="22">
        <v>14</v>
      </c>
      <c r="B19" s="58" t="s">
        <v>735</v>
      </c>
      <c r="C19" s="60" t="s">
        <v>701</v>
      </c>
      <c r="D19" s="59" t="s">
        <v>736</v>
      </c>
      <c r="E19" s="60" t="s">
        <v>121</v>
      </c>
      <c r="F19" s="60" t="s">
        <v>122</v>
      </c>
      <c r="G19" s="59" t="s">
        <v>731</v>
      </c>
      <c r="H19" s="59" t="s">
        <v>731</v>
      </c>
      <c r="I19" s="72">
        <v>19.29</v>
      </c>
      <c r="J19" s="59"/>
    </row>
    <row r="20" s="6" customFormat="1" ht="40.5" spans="1:10">
      <c r="A20" s="22">
        <v>15</v>
      </c>
      <c r="B20" s="58" t="s">
        <v>737</v>
      </c>
      <c r="C20" s="60" t="s">
        <v>701</v>
      </c>
      <c r="D20" s="59" t="s">
        <v>738</v>
      </c>
      <c r="E20" s="60" t="s">
        <v>121</v>
      </c>
      <c r="F20" s="60" t="s">
        <v>122</v>
      </c>
      <c r="G20" s="59" t="s">
        <v>731</v>
      </c>
      <c r="H20" s="59" t="s">
        <v>731</v>
      </c>
      <c r="I20" s="72">
        <v>21.73</v>
      </c>
      <c r="J20" s="59"/>
    </row>
    <row r="21" s="6" customFormat="1" ht="40.5" spans="1:10">
      <c r="A21" s="22">
        <v>16</v>
      </c>
      <c r="B21" s="58" t="s">
        <v>739</v>
      </c>
      <c r="C21" s="60" t="s">
        <v>701</v>
      </c>
      <c r="D21" s="59" t="s">
        <v>740</v>
      </c>
      <c r="E21" s="60" t="s">
        <v>121</v>
      </c>
      <c r="F21" s="60" t="s">
        <v>122</v>
      </c>
      <c r="G21" s="59" t="s">
        <v>731</v>
      </c>
      <c r="H21" s="59" t="s">
        <v>731</v>
      </c>
      <c r="I21" s="72">
        <v>43.93</v>
      </c>
      <c r="J21" s="59"/>
    </row>
    <row r="22" s="6" customFormat="1" ht="40.5" spans="1:10">
      <c r="A22" s="22">
        <v>17</v>
      </c>
      <c r="B22" s="58" t="s">
        <v>741</v>
      </c>
      <c r="C22" s="60" t="s">
        <v>701</v>
      </c>
      <c r="D22" s="59" t="s">
        <v>742</v>
      </c>
      <c r="E22" s="60" t="s">
        <v>121</v>
      </c>
      <c r="F22" s="60" t="s">
        <v>122</v>
      </c>
      <c r="G22" s="59" t="s">
        <v>731</v>
      </c>
      <c r="H22" s="59" t="s">
        <v>731</v>
      </c>
      <c r="I22" s="72">
        <v>6.8</v>
      </c>
      <c r="J22" s="59"/>
    </row>
    <row r="23" s="6" customFormat="1" ht="40.5" spans="1:10">
      <c r="A23" s="22">
        <v>18</v>
      </c>
      <c r="B23" s="58" t="s">
        <v>743</v>
      </c>
      <c r="C23" s="60" t="s">
        <v>701</v>
      </c>
      <c r="D23" s="59" t="s">
        <v>145</v>
      </c>
      <c r="E23" s="60" t="s">
        <v>121</v>
      </c>
      <c r="F23" s="60" t="s">
        <v>122</v>
      </c>
      <c r="G23" s="59" t="s">
        <v>731</v>
      </c>
      <c r="H23" s="59" t="s">
        <v>731</v>
      </c>
      <c r="I23" s="72">
        <v>11.59</v>
      </c>
      <c r="J23" s="59"/>
    </row>
    <row r="24" s="6" customFormat="1" ht="40.5" spans="1:10">
      <c r="A24" s="22">
        <v>19</v>
      </c>
      <c r="B24" s="58" t="s">
        <v>744</v>
      </c>
      <c r="C24" s="60" t="s">
        <v>701</v>
      </c>
      <c r="D24" s="59" t="s">
        <v>745</v>
      </c>
      <c r="E24" s="60" t="s">
        <v>121</v>
      </c>
      <c r="F24" s="60" t="s">
        <v>122</v>
      </c>
      <c r="G24" s="59" t="s">
        <v>731</v>
      </c>
      <c r="H24" s="59" t="s">
        <v>731</v>
      </c>
      <c r="I24" s="72">
        <v>9.6</v>
      </c>
      <c r="J24" s="59"/>
    </row>
    <row r="25" s="6" customFormat="1" ht="40.5" spans="1:10">
      <c r="A25" s="22">
        <v>20</v>
      </c>
      <c r="B25" s="58" t="s">
        <v>746</v>
      </c>
      <c r="C25" s="60" t="s">
        <v>701</v>
      </c>
      <c r="D25" s="59" t="s">
        <v>738</v>
      </c>
      <c r="E25" s="60" t="s">
        <v>121</v>
      </c>
      <c r="F25" s="60" t="s">
        <v>122</v>
      </c>
      <c r="G25" s="59" t="s">
        <v>731</v>
      </c>
      <c r="H25" s="59" t="s">
        <v>731</v>
      </c>
      <c r="I25" s="72">
        <v>23.4</v>
      </c>
      <c r="J25" s="59"/>
    </row>
    <row r="26" s="6" customFormat="1" ht="27" spans="1:10">
      <c r="A26" s="22">
        <v>21</v>
      </c>
      <c r="B26" s="22" t="s">
        <v>747</v>
      </c>
      <c r="C26" s="22" t="s">
        <v>156</v>
      </c>
      <c r="D26" s="22" t="s">
        <v>440</v>
      </c>
      <c r="E26" s="60" t="s">
        <v>121</v>
      </c>
      <c r="F26" s="60" t="s">
        <v>122</v>
      </c>
      <c r="G26" s="22" t="s">
        <v>748</v>
      </c>
      <c r="H26" s="22" t="s">
        <v>749</v>
      </c>
      <c r="I26" s="73">
        <v>15</v>
      </c>
      <c r="J26" s="22"/>
    </row>
    <row r="27" s="6" customFormat="1" ht="40.5" spans="1:10">
      <c r="A27" s="22">
        <v>22</v>
      </c>
      <c r="B27" s="64" t="s">
        <v>750</v>
      </c>
      <c r="C27" s="22" t="s">
        <v>153</v>
      </c>
      <c r="D27" s="22" t="s">
        <v>751</v>
      </c>
      <c r="E27" s="60" t="s">
        <v>121</v>
      </c>
      <c r="F27" s="60" t="s">
        <v>122</v>
      </c>
      <c r="G27" s="64" t="s">
        <v>752</v>
      </c>
      <c r="H27" s="22" t="s">
        <v>753</v>
      </c>
      <c r="I27" s="73">
        <v>30</v>
      </c>
      <c r="J27" s="22"/>
    </row>
    <row r="28" s="6" customFormat="1" ht="81" spans="1:10">
      <c r="A28" s="22">
        <v>23</v>
      </c>
      <c r="B28" s="22" t="s">
        <v>754</v>
      </c>
      <c r="C28" s="22" t="s">
        <v>150</v>
      </c>
      <c r="D28" s="22" t="s">
        <v>151</v>
      </c>
      <c r="E28" s="60" t="s">
        <v>121</v>
      </c>
      <c r="F28" s="60" t="s">
        <v>122</v>
      </c>
      <c r="G28" s="22" t="s">
        <v>755</v>
      </c>
      <c r="H28" s="22" t="s">
        <v>756</v>
      </c>
      <c r="I28" s="73">
        <v>48</v>
      </c>
      <c r="J28" s="22"/>
    </row>
    <row r="29" s="6" customFormat="1" ht="81" spans="1:10">
      <c r="A29" s="22">
        <v>24</v>
      </c>
      <c r="B29" s="22" t="s">
        <v>757</v>
      </c>
      <c r="C29" s="22" t="s">
        <v>126</v>
      </c>
      <c r="D29" s="22" t="s">
        <v>127</v>
      </c>
      <c r="E29" s="60" t="s">
        <v>121</v>
      </c>
      <c r="F29" s="60" t="s">
        <v>122</v>
      </c>
      <c r="G29" s="22" t="s">
        <v>758</v>
      </c>
      <c r="H29" s="22" t="s">
        <v>759</v>
      </c>
      <c r="I29" s="73">
        <v>60</v>
      </c>
      <c r="J29" s="22"/>
    </row>
    <row r="30" s="6" customFormat="1" ht="67.5" spans="1:10">
      <c r="A30" s="22">
        <v>25</v>
      </c>
      <c r="B30" s="22" t="s">
        <v>760</v>
      </c>
      <c r="C30" s="22" t="s">
        <v>701</v>
      </c>
      <c r="D30" s="22" t="s">
        <v>761</v>
      </c>
      <c r="E30" s="60" t="s">
        <v>121</v>
      </c>
      <c r="F30" s="60" t="s">
        <v>122</v>
      </c>
      <c r="G30" s="21" t="s">
        <v>762</v>
      </c>
      <c r="H30" s="21" t="s">
        <v>763</v>
      </c>
      <c r="I30" s="73">
        <v>303.5</v>
      </c>
      <c r="J30" s="22"/>
    </row>
  </sheetData>
  <autoFilter ref="A3:XFD30">
    <extLst/>
  </autoFilter>
  <mergeCells count="11">
    <mergeCell ref="A1:B1"/>
    <mergeCell ref="A2:I2"/>
    <mergeCell ref="E3:F3"/>
    <mergeCell ref="A3:A4"/>
    <mergeCell ref="B3:B4"/>
    <mergeCell ref="C3:C4"/>
    <mergeCell ref="D3:D4"/>
    <mergeCell ref="G3:G4"/>
    <mergeCell ref="H3:H4"/>
    <mergeCell ref="I3:I4"/>
    <mergeCell ref="J3:J4"/>
  </mergeCells>
  <pageMargins left="0.511805555555556" right="0.432638888888889" top="0.511805555555556" bottom="0.472222222222222" header="0.5" footer="0.314583333333333"/>
  <pageSetup paperSize="9" scale="90"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0"/>
  <sheetViews>
    <sheetView workbookViewId="0">
      <selection activeCell="G6" sqref="G6"/>
    </sheetView>
  </sheetViews>
  <sheetFormatPr defaultColWidth="9" defaultRowHeight="13.5"/>
  <cols>
    <col min="2" max="2" width="18.5" customWidth="1"/>
    <col min="3" max="3" width="13.5" customWidth="1"/>
    <col min="7" max="8" width="29.375" customWidth="1"/>
    <col min="9" max="9" width="14.5" style="7"/>
  </cols>
  <sheetData>
    <row r="1" s="1" customFormat="1" ht="14.25" spans="1:10">
      <c r="A1" s="8" t="s">
        <v>764</v>
      </c>
      <c r="B1" s="9"/>
      <c r="C1" s="9"/>
      <c r="D1" s="9"/>
      <c r="E1" s="9"/>
      <c r="F1" s="9"/>
      <c r="G1" s="9"/>
      <c r="H1" s="9"/>
      <c r="I1" s="29"/>
      <c r="J1" s="30"/>
    </row>
    <row r="2" s="1" customFormat="1" ht="45" customHeight="1" spans="1:10">
      <c r="A2" s="10" t="s">
        <v>765</v>
      </c>
      <c r="B2" s="11"/>
      <c r="C2" s="11"/>
      <c r="D2" s="11"/>
      <c r="E2" s="11"/>
      <c r="F2" s="11"/>
      <c r="G2" s="11"/>
      <c r="H2" s="11"/>
      <c r="I2" s="31"/>
      <c r="J2" s="30"/>
    </row>
    <row r="3" s="2" customFormat="1" ht="30.9" customHeight="1" spans="1:10">
      <c r="A3" s="12" t="s">
        <v>110</v>
      </c>
      <c r="B3" s="12" t="s">
        <v>4</v>
      </c>
      <c r="C3" s="12" t="s">
        <v>111</v>
      </c>
      <c r="D3" s="12" t="s">
        <v>6</v>
      </c>
      <c r="E3" s="13" t="s">
        <v>7</v>
      </c>
      <c r="F3" s="13"/>
      <c r="G3" s="12" t="s">
        <v>112</v>
      </c>
      <c r="H3" s="12" t="s">
        <v>10</v>
      </c>
      <c r="I3" s="32" t="s">
        <v>113</v>
      </c>
      <c r="J3" s="33" t="s">
        <v>13</v>
      </c>
    </row>
    <row r="4" s="3" customFormat="1" ht="18.75" spans="1:10">
      <c r="A4" s="12"/>
      <c r="B4" s="12"/>
      <c r="C4" s="12"/>
      <c r="D4" s="12"/>
      <c r="E4" s="14" t="s">
        <v>114</v>
      </c>
      <c r="F4" s="14" t="s">
        <v>115</v>
      </c>
      <c r="G4" s="12"/>
      <c r="H4" s="12"/>
      <c r="I4" s="32"/>
      <c r="J4" s="33"/>
    </row>
    <row r="5" s="3" customFormat="1" ht="28" customHeight="1" spans="1:10">
      <c r="A5" s="12"/>
      <c r="B5" s="12" t="s">
        <v>11</v>
      </c>
      <c r="C5" s="12"/>
      <c r="D5" s="12"/>
      <c r="E5" s="14"/>
      <c r="F5" s="14"/>
      <c r="G5" s="12"/>
      <c r="H5" s="12"/>
      <c r="I5" s="32">
        <f>I6+I59+I62+I64</f>
        <v>5950</v>
      </c>
      <c r="J5" s="33"/>
    </row>
    <row r="6" s="4" customFormat="1" ht="37.5" spans="1:10">
      <c r="A6" s="15" t="s">
        <v>116</v>
      </c>
      <c r="B6" s="16" t="s">
        <v>766</v>
      </c>
      <c r="C6" s="16"/>
      <c r="D6" s="16"/>
      <c r="E6" s="16"/>
      <c r="F6" s="16"/>
      <c r="G6" s="16"/>
      <c r="H6" s="16"/>
      <c r="I6" s="34">
        <f>SUM(I7:I58)</f>
        <v>3600</v>
      </c>
      <c r="J6" s="35"/>
    </row>
    <row r="7" s="5" customFormat="1" ht="40.5" spans="1:10">
      <c r="A7" s="17">
        <v>1</v>
      </c>
      <c r="B7" s="18" t="s">
        <v>767</v>
      </c>
      <c r="C7" s="18" t="s">
        <v>147</v>
      </c>
      <c r="D7" s="18" t="s">
        <v>148</v>
      </c>
      <c r="E7" s="19" t="s">
        <v>311</v>
      </c>
      <c r="F7" s="19" t="s">
        <v>122</v>
      </c>
      <c r="G7" s="20" t="s">
        <v>768</v>
      </c>
      <c r="H7" s="20" t="s">
        <v>769</v>
      </c>
      <c r="I7" s="21">
        <v>220</v>
      </c>
      <c r="J7" s="19"/>
    </row>
    <row r="8" s="6" customFormat="1" ht="40.5" spans="1:10">
      <c r="A8" s="17">
        <v>2</v>
      </c>
      <c r="B8" s="18" t="s">
        <v>770</v>
      </c>
      <c r="C8" s="21" t="s">
        <v>144</v>
      </c>
      <c r="D8" s="18" t="s">
        <v>145</v>
      </c>
      <c r="E8" s="19" t="s">
        <v>311</v>
      </c>
      <c r="F8" s="19" t="s">
        <v>122</v>
      </c>
      <c r="G8" s="20" t="s">
        <v>768</v>
      </c>
      <c r="H8" s="20" t="s">
        <v>769</v>
      </c>
      <c r="I8" s="36">
        <v>73</v>
      </c>
      <c r="J8" s="37"/>
    </row>
    <row r="9" s="6" customFormat="1" ht="40.5" spans="1:10">
      <c r="A9" s="17">
        <v>3</v>
      </c>
      <c r="B9" s="18" t="s">
        <v>771</v>
      </c>
      <c r="C9" s="21" t="s">
        <v>150</v>
      </c>
      <c r="D9" s="18" t="s">
        <v>151</v>
      </c>
      <c r="E9" s="19" t="s">
        <v>311</v>
      </c>
      <c r="F9" s="19" t="s">
        <v>122</v>
      </c>
      <c r="G9" s="20" t="s">
        <v>768</v>
      </c>
      <c r="H9" s="20" t="s">
        <v>769</v>
      </c>
      <c r="I9" s="36">
        <v>87</v>
      </c>
      <c r="J9" s="37"/>
    </row>
    <row r="10" s="6" customFormat="1" ht="40.5" spans="1:10">
      <c r="A10" s="17">
        <v>4</v>
      </c>
      <c r="B10" s="18" t="s">
        <v>772</v>
      </c>
      <c r="C10" s="21" t="s">
        <v>159</v>
      </c>
      <c r="D10" s="18" t="s">
        <v>160</v>
      </c>
      <c r="E10" s="19" t="s">
        <v>311</v>
      </c>
      <c r="F10" s="19" t="s">
        <v>122</v>
      </c>
      <c r="G10" s="20" t="s">
        <v>768</v>
      </c>
      <c r="H10" s="20" t="s">
        <v>769</v>
      </c>
      <c r="I10" s="36">
        <v>81</v>
      </c>
      <c r="J10" s="37"/>
    </row>
    <row r="11" s="6" customFormat="1" ht="40.5" spans="1:10">
      <c r="A11" s="17">
        <v>5</v>
      </c>
      <c r="B11" s="18" t="s">
        <v>773</v>
      </c>
      <c r="C11" s="21" t="s">
        <v>156</v>
      </c>
      <c r="D11" s="18" t="s">
        <v>157</v>
      </c>
      <c r="E11" s="19" t="s">
        <v>311</v>
      </c>
      <c r="F11" s="19" t="s">
        <v>122</v>
      </c>
      <c r="G11" s="20" t="s">
        <v>768</v>
      </c>
      <c r="H11" s="20" t="s">
        <v>769</v>
      </c>
      <c r="I11" s="36">
        <v>150</v>
      </c>
      <c r="J11" s="37"/>
    </row>
    <row r="12" s="6" customFormat="1" ht="40.5" spans="1:10">
      <c r="A12" s="17">
        <v>6</v>
      </c>
      <c r="B12" s="18" t="s">
        <v>774</v>
      </c>
      <c r="C12" s="21" t="s">
        <v>126</v>
      </c>
      <c r="D12" s="18" t="s">
        <v>127</v>
      </c>
      <c r="E12" s="19" t="s">
        <v>311</v>
      </c>
      <c r="F12" s="19" t="s">
        <v>122</v>
      </c>
      <c r="G12" s="20" t="s">
        <v>768</v>
      </c>
      <c r="H12" s="20" t="s">
        <v>769</v>
      </c>
      <c r="I12" s="36">
        <v>176</v>
      </c>
      <c r="J12" s="37"/>
    </row>
    <row r="13" s="6" customFormat="1" ht="40.5" spans="1:10">
      <c r="A13" s="17">
        <v>7</v>
      </c>
      <c r="B13" s="18" t="s">
        <v>775</v>
      </c>
      <c r="C13" s="21" t="s">
        <v>153</v>
      </c>
      <c r="D13" s="18" t="s">
        <v>154</v>
      </c>
      <c r="E13" s="19" t="s">
        <v>311</v>
      </c>
      <c r="F13" s="19" t="s">
        <v>122</v>
      </c>
      <c r="G13" s="20" t="s">
        <v>768</v>
      </c>
      <c r="H13" s="20" t="s">
        <v>769</v>
      </c>
      <c r="I13" s="36">
        <v>87</v>
      </c>
      <c r="J13" s="37"/>
    </row>
    <row r="14" s="6" customFormat="1" ht="40.5" spans="1:10">
      <c r="A14" s="17">
        <v>8</v>
      </c>
      <c r="B14" s="18" t="s">
        <v>776</v>
      </c>
      <c r="C14" s="21" t="s">
        <v>141</v>
      </c>
      <c r="D14" s="18" t="s">
        <v>230</v>
      </c>
      <c r="E14" s="19" t="s">
        <v>311</v>
      </c>
      <c r="F14" s="19" t="s">
        <v>122</v>
      </c>
      <c r="G14" s="20" t="s">
        <v>768</v>
      </c>
      <c r="H14" s="20" t="s">
        <v>769</v>
      </c>
      <c r="I14" s="36">
        <v>89</v>
      </c>
      <c r="J14" s="37"/>
    </row>
    <row r="15" s="6" customFormat="1" ht="40.5" spans="1:10">
      <c r="A15" s="17">
        <v>9</v>
      </c>
      <c r="B15" s="18" t="s">
        <v>777</v>
      </c>
      <c r="C15" s="21" t="s">
        <v>135</v>
      </c>
      <c r="D15" s="18" t="s">
        <v>136</v>
      </c>
      <c r="E15" s="19" t="s">
        <v>311</v>
      </c>
      <c r="F15" s="19" t="s">
        <v>122</v>
      </c>
      <c r="G15" s="20" t="s">
        <v>768</v>
      </c>
      <c r="H15" s="20" t="s">
        <v>769</v>
      </c>
      <c r="I15" s="36">
        <v>74</v>
      </c>
      <c r="J15" s="37"/>
    </row>
    <row r="16" s="6" customFormat="1" ht="40.5" spans="1:10">
      <c r="A16" s="17">
        <v>10</v>
      </c>
      <c r="B16" s="18" t="s">
        <v>778</v>
      </c>
      <c r="C16" s="21" t="s">
        <v>129</v>
      </c>
      <c r="D16" s="18" t="s">
        <v>130</v>
      </c>
      <c r="E16" s="19" t="s">
        <v>311</v>
      </c>
      <c r="F16" s="19" t="s">
        <v>122</v>
      </c>
      <c r="G16" s="20" t="s">
        <v>768</v>
      </c>
      <c r="H16" s="20" t="s">
        <v>769</v>
      </c>
      <c r="I16" s="36">
        <v>44</v>
      </c>
      <c r="J16" s="37"/>
    </row>
    <row r="17" s="6" customFormat="1" ht="40.5" spans="1:10">
      <c r="A17" s="17">
        <v>11</v>
      </c>
      <c r="B17" s="18" t="s">
        <v>779</v>
      </c>
      <c r="C17" s="21" t="s">
        <v>132</v>
      </c>
      <c r="D17" s="18" t="s">
        <v>133</v>
      </c>
      <c r="E17" s="19" t="s">
        <v>311</v>
      </c>
      <c r="F17" s="19" t="s">
        <v>122</v>
      </c>
      <c r="G17" s="20" t="s">
        <v>768</v>
      </c>
      <c r="H17" s="20" t="s">
        <v>769</v>
      </c>
      <c r="I17" s="36">
        <v>34</v>
      </c>
      <c r="J17" s="37"/>
    </row>
    <row r="18" s="6" customFormat="1" ht="40.5" spans="1:10">
      <c r="A18" s="17">
        <v>12</v>
      </c>
      <c r="B18" s="18" t="s">
        <v>780</v>
      </c>
      <c r="C18" s="21" t="s">
        <v>119</v>
      </c>
      <c r="D18" s="18" t="s">
        <v>120</v>
      </c>
      <c r="E18" s="19" t="s">
        <v>311</v>
      </c>
      <c r="F18" s="19" t="s">
        <v>122</v>
      </c>
      <c r="G18" s="20" t="s">
        <v>768</v>
      </c>
      <c r="H18" s="20" t="s">
        <v>769</v>
      </c>
      <c r="I18" s="36">
        <v>41</v>
      </c>
      <c r="J18" s="37"/>
    </row>
    <row r="19" s="6" customFormat="1" ht="40.5" spans="1:10">
      <c r="A19" s="17">
        <v>13</v>
      </c>
      <c r="B19" s="18" t="s">
        <v>781</v>
      </c>
      <c r="C19" s="21" t="s">
        <v>138</v>
      </c>
      <c r="D19" s="18" t="s">
        <v>139</v>
      </c>
      <c r="E19" s="19" t="s">
        <v>311</v>
      </c>
      <c r="F19" s="19" t="s">
        <v>122</v>
      </c>
      <c r="G19" s="20" t="s">
        <v>768</v>
      </c>
      <c r="H19" s="20" t="s">
        <v>769</v>
      </c>
      <c r="I19" s="36">
        <v>64</v>
      </c>
      <c r="J19" s="37"/>
    </row>
    <row r="20" s="6" customFormat="1" ht="40.5" spans="1:10">
      <c r="A20" s="17">
        <v>14</v>
      </c>
      <c r="B20" s="22" t="s">
        <v>782</v>
      </c>
      <c r="C20" s="21" t="s">
        <v>144</v>
      </c>
      <c r="D20" s="18" t="s">
        <v>145</v>
      </c>
      <c r="E20" s="19" t="s">
        <v>311</v>
      </c>
      <c r="F20" s="19" t="s">
        <v>122</v>
      </c>
      <c r="G20" s="20" t="s">
        <v>768</v>
      </c>
      <c r="H20" s="20" t="s">
        <v>769</v>
      </c>
      <c r="I20" s="36">
        <v>166</v>
      </c>
      <c r="J20" s="37"/>
    </row>
    <row r="21" s="6" customFormat="1" ht="40.5" spans="1:10">
      <c r="A21" s="17">
        <v>15</v>
      </c>
      <c r="B21" s="22" t="s">
        <v>783</v>
      </c>
      <c r="C21" s="21" t="s">
        <v>150</v>
      </c>
      <c r="D21" s="18" t="s">
        <v>151</v>
      </c>
      <c r="E21" s="19" t="s">
        <v>311</v>
      </c>
      <c r="F21" s="19" t="s">
        <v>122</v>
      </c>
      <c r="G21" s="20" t="s">
        <v>768</v>
      </c>
      <c r="H21" s="20" t="s">
        <v>769</v>
      </c>
      <c r="I21" s="36">
        <v>110</v>
      </c>
      <c r="J21" s="37"/>
    </row>
    <row r="22" s="6" customFormat="1" ht="40.5" spans="1:10">
      <c r="A22" s="17">
        <v>16</v>
      </c>
      <c r="B22" s="22" t="s">
        <v>784</v>
      </c>
      <c r="C22" s="21" t="s">
        <v>159</v>
      </c>
      <c r="D22" s="18" t="s">
        <v>160</v>
      </c>
      <c r="E22" s="19" t="s">
        <v>311</v>
      </c>
      <c r="F22" s="19" t="s">
        <v>122</v>
      </c>
      <c r="G22" s="20" t="s">
        <v>768</v>
      </c>
      <c r="H22" s="20" t="s">
        <v>769</v>
      </c>
      <c r="I22" s="36">
        <v>157</v>
      </c>
      <c r="J22" s="37"/>
    </row>
    <row r="23" s="6" customFormat="1" ht="40.5" spans="1:10">
      <c r="A23" s="17">
        <v>17</v>
      </c>
      <c r="B23" s="22" t="s">
        <v>785</v>
      </c>
      <c r="C23" s="21" t="s">
        <v>156</v>
      </c>
      <c r="D23" s="18" t="s">
        <v>157</v>
      </c>
      <c r="E23" s="19" t="s">
        <v>311</v>
      </c>
      <c r="F23" s="19" t="s">
        <v>122</v>
      </c>
      <c r="G23" s="20" t="s">
        <v>768</v>
      </c>
      <c r="H23" s="20" t="s">
        <v>769</v>
      </c>
      <c r="I23" s="36">
        <v>251</v>
      </c>
      <c r="J23" s="37"/>
    </row>
    <row r="24" s="6" customFormat="1" ht="40.5" spans="1:10">
      <c r="A24" s="17">
        <v>18</v>
      </c>
      <c r="B24" s="22" t="s">
        <v>786</v>
      </c>
      <c r="C24" s="21" t="s">
        <v>126</v>
      </c>
      <c r="D24" s="18" t="s">
        <v>127</v>
      </c>
      <c r="E24" s="19" t="s">
        <v>311</v>
      </c>
      <c r="F24" s="19" t="s">
        <v>122</v>
      </c>
      <c r="G24" s="20" t="s">
        <v>768</v>
      </c>
      <c r="H24" s="20" t="s">
        <v>769</v>
      </c>
      <c r="I24" s="36">
        <v>282</v>
      </c>
      <c r="J24" s="37"/>
    </row>
    <row r="25" s="6" customFormat="1" ht="40.5" spans="1:10">
      <c r="A25" s="17">
        <v>19</v>
      </c>
      <c r="B25" s="22" t="s">
        <v>787</v>
      </c>
      <c r="C25" s="21" t="s">
        <v>153</v>
      </c>
      <c r="D25" s="18" t="s">
        <v>154</v>
      </c>
      <c r="E25" s="19" t="s">
        <v>311</v>
      </c>
      <c r="F25" s="19" t="s">
        <v>122</v>
      </c>
      <c r="G25" s="20" t="s">
        <v>768</v>
      </c>
      <c r="H25" s="20" t="s">
        <v>769</v>
      </c>
      <c r="I25" s="36">
        <v>79</v>
      </c>
      <c r="J25" s="37"/>
    </row>
    <row r="26" s="6" customFormat="1" ht="40.5" spans="1:10">
      <c r="A26" s="17">
        <v>20</v>
      </c>
      <c r="B26" s="22" t="s">
        <v>788</v>
      </c>
      <c r="C26" s="21" t="s">
        <v>141</v>
      </c>
      <c r="D26" s="18" t="s">
        <v>230</v>
      </c>
      <c r="E26" s="19" t="s">
        <v>311</v>
      </c>
      <c r="F26" s="19" t="s">
        <v>122</v>
      </c>
      <c r="G26" s="20" t="s">
        <v>768</v>
      </c>
      <c r="H26" s="20" t="s">
        <v>769</v>
      </c>
      <c r="I26" s="36">
        <v>162</v>
      </c>
      <c r="J26" s="37"/>
    </row>
    <row r="27" s="6" customFormat="1" ht="40.5" spans="1:10">
      <c r="A27" s="17">
        <v>21</v>
      </c>
      <c r="B27" s="22" t="s">
        <v>789</v>
      </c>
      <c r="C27" s="21" t="s">
        <v>135</v>
      </c>
      <c r="D27" s="18" t="s">
        <v>136</v>
      </c>
      <c r="E27" s="19" t="s">
        <v>311</v>
      </c>
      <c r="F27" s="19" t="s">
        <v>122</v>
      </c>
      <c r="G27" s="20" t="s">
        <v>768</v>
      </c>
      <c r="H27" s="20" t="s">
        <v>769</v>
      </c>
      <c r="I27" s="36">
        <v>141</v>
      </c>
      <c r="J27" s="37"/>
    </row>
    <row r="28" s="6" customFormat="1" ht="40.5" spans="1:10">
      <c r="A28" s="17">
        <v>22</v>
      </c>
      <c r="B28" s="22" t="s">
        <v>790</v>
      </c>
      <c r="C28" s="21" t="s">
        <v>129</v>
      </c>
      <c r="D28" s="18" t="s">
        <v>130</v>
      </c>
      <c r="E28" s="19" t="s">
        <v>311</v>
      </c>
      <c r="F28" s="19" t="s">
        <v>122</v>
      </c>
      <c r="G28" s="20" t="s">
        <v>768</v>
      </c>
      <c r="H28" s="20" t="s">
        <v>769</v>
      </c>
      <c r="I28" s="36">
        <v>84</v>
      </c>
      <c r="J28" s="37"/>
    </row>
    <row r="29" s="6" customFormat="1" ht="40.5" spans="1:10">
      <c r="A29" s="17">
        <v>23</v>
      </c>
      <c r="B29" s="22" t="s">
        <v>791</v>
      </c>
      <c r="C29" s="21" t="s">
        <v>132</v>
      </c>
      <c r="D29" s="18" t="s">
        <v>133</v>
      </c>
      <c r="E29" s="19" t="s">
        <v>311</v>
      </c>
      <c r="F29" s="19" t="s">
        <v>122</v>
      </c>
      <c r="G29" s="20" t="s">
        <v>768</v>
      </c>
      <c r="H29" s="20" t="s">
        <v>769</v>
      </c>
      <c r="I29" s="36">
        <v>76</v>
      </c>
      <c r="J29" s="37"/>
    </row>
    <row r="30" s="6" customFormat="1" ht="40.5" spans="1:10">
      <c r="A30" s="17">
        <v>24</v>
      </c>
      <c r="B30" s="22" t="s">
        <v>792</v>
      </c>
      <c r="C30" s="21" t="s">
        <v>119</v>
      </c>
      <c r="D30" s="18" t="s">
        <v>120</v>
      </c>
      <c r="E30" s="19" t="s">
        <v>311</v>
      </c>
      <c r="F30" s="19" t="s">
        <v>122</v>
      </c>
      <c r="G30" s="20" t="s">
        <v>768</v>
      </c>
      <c r="H30" s="20" t="s">
        <v>769</v>
      </c>
      <c r="I30" s="36">
        <v>80</v>
      </c>
      <c r="J30" s="37"/>
    </row>
    <row r="31" s="6" customFormat="1" ht="40.5" spans="1:10">
      <c r="A31" s="17">
        <v>25</v>
      </c>
      <c r="B31" s="22" t="s">
        <v>793</v>
      </c>
      <c r="C31" s="21" t="s">
        <v>138</v>
      </c>
      <c r="D31" s="18" t="s">
        <v>139</v>
      </c>
      <c r="E31" s="19" t="s">
        <v>311</v>
      </c>
      <c r="F31" s="19" t="s">
        <v>122</v>
      </c>
      <c r="G31" s="20" t="s">
        <v>768</v>
      </c>
      <c r="H31" s="20" t="s">
        <v>769</v>
      </c>
      <c r="I31" s="36">
        <v>127</v>
      </c>
      <c r="J31" s="37"/>
    </row>
    <row r="32" s="6" customFormat="1" ht="54" spans="1:10">
      <c r="A32" s="17">
        <v>26</v>
      </c>
      <c r="B32" s="23" t="s">
        <v>794</v>
      </c>
      <c r="C32" s="18" t="s">
        <v>147</v>
      </c>
      <c r="D32" s="18" t="s">
        <v>148</v>
      </c>
      <c r="E32" s="19" t="s">
        <v>311</v>
      </c>
      <c r="F32" s="19" t="s">
        <v>122</v>
      </c>
      <c r="G32" s="20" t="s">
        <v>768</v>
      </c>
      <c r="H32" s="20" t="s">
        <v>769</v>
      </c>
      <c r="I32" s="36">
        <v>265</v>
      </c>
      <c r="J32" s="37"/>
    </row>
    <row r="33" s="6" customFormat="1" ht="54" spans="1:10">
      <c r="A33" s="17">
        <v>27</v>
      </c>
      <c r="B33" s="18" t="s">
        <v>795</v>
      </c>
      <c r="C33" s="21" t="s">
        <v>144</v>
      </c>
      <c r="D33" s="18" t="s">
        <v>145</v>
      </c>
      <c r="E33" s="19" t="s">
        <v>311</v>
      </c>
      <c r="F33" s="19" t="s">
        <v>122</v>
      </c>
      <c r="G33" s="23" t="s">
        <v>796</v>
      </c>
      <c r="H33" s="23" t="s">
        <v>797</v>
      </c>
      <c r="I33" s="21">
        <v>5</v>
      </c>
      <c r="J33" s="37"/>
    </row>
    <row r="34" s="6" customFormat="1" ht="54" spans="1:10">
      <c r="A34" s="17">
        <v>28</v>
      </c>
      <c r="B34" s="18" t="s">
        <v>798</v>
      </c>
      <c r="C34" s="21" t="s">
        <v>150</v>
      </c>
      <c r="D34" s="18" t="s">
        <v>151</v>
      </c>
      <c r="E34" s="19" t="s">
        <v>311</v>
      </c>
      <c r="F34" s="19" t="s">
        <v>122</v>
      </c>
      <c r="G34" s="23" t="s">
        <v>799</v>
      </c>
      <c r="H34" s="23" t="s">
        <v>800</v>
      </c>
      <c r="I34" s="21">
        <v>18.5</v>
      </c>
      <c r="J34" s="37"/>
    </row>
    <row r="35" s="6" customFormat="1" ht="54" spans="1:10">
      <c r="A35" s="17">
        <v>29</v>
      </c>
      <c r="B35" s="18" t="s">
        <v>801</v>
      </c>
      <c r="C35" s="21" t="s">
        <v>159</v>
      </c>
      <c r="D35" s="18" t="s">
        <v>160</v>
      </c>
      <c r="E35" s="19" t="s">
        <v>311</v>
      </c>
      <c r="F35" s="19" t="s">
        <v>122</v>
      </c>
      <c r="G35" s="23" t="s">
        <v>802</v>
      </c>
      <c r="H35" s="23" t="s">
        <v>803</v>
      </c>
      <c r="I35" s="21">
        <v>18.5</v>
      </c>
      <c r="J35" s="37"/>
    </row>
    <row r="36" s="6" customFormat="1" ht="54" spans="1:10">
      <c r="A36" s="17">
        <v>30</v>
      </c>
      <c r="B36" s="18" t="s">
        <v>804</v>
      </c>
      <c r="C36" s="21" t="s">
        <v>156</v>
      </c>
      <c r="D36" s="18" t="s">
        <v>157</v>
      </c>
      <c r="E36" s="19" t="s">
        <v>311</v>
      </c>
      <c r="F36" s="19" t="s">
        <v>122</v>
      </c>
      <c r="G36" s="23" t="s">
        <v>805</v>
      </c>
      <c r="H36" s="23" t="s">
        <v>806</v>
      </c>
      <c r="I36" s="21">
        <v>30</v>
      </c>
      <c r="J36" s="37"/>
    </row>
    <row r="37" s="6" customFormat="1" ht="54" spans="1:10">
      <c r="A37" s="17">
        <v>31</v>
      </c>
      <c r="B37" s="18" t="s">
        <v>807</v>
      </c>
      <c r="C37" s="21" t="s">
        <v>126</v>
      </c>
      <c r="D37" s="18" t="s">
        <v>127</v>
      </c>
      <c r="E37" s="19" t="s">
        <v>311</v>
      </c>
      <c r="F37" s="19" t="s">
        <v>122</v>
      </c>
      <c r="G37" s="23" t="s">
        <v>808</v>
      </c>
      <c r="H37" s="23" t="s">
        <v>809</v>
      </c>
      <c r="I37" s="21">
        <v>23</v>
      </c>
      <c r="J37" s="37"/>
    </row>
    <row r="38" s="6" customFormat="1" ht="54" spans="1:10">
      <c r="A38" s="17">
        <v>32</v>
      </c>
      <c r="B38" s="18" t="s">
        <v>810</v>
      </c>
      <c r="C38" s="21" t="s">
        <v>153</v>
      </c>
      <c r="D38" s="18" t="s">
        <v>154</v>
      </c>
      <c r="E38" s="19" t="s">
        <v>311</v>
      </c>
      <c r="F38" s="19" t="s">
        <v>122</v>
      </c>
      <c r="G38" s="23" t="s">
        <v>811</v>
      </c>
      <c r="H38" s="23" t="s">
        <v>812</v>
      </c>
      <c r="I38" s="21">
        <v>12</v>
      </c>
      <c r="J38" s="37"/>
    </row>
    <row r="39" s="6" customFormat="1" ht="54" spans="1:10">
      <c r="A39" s="17">
        <v>33</v>
      </c>
      <c r="B39" s="18" t="s">
        <v>813</v>
      </c>
      <c r="C39" s="21" t="s">
        <v>119</v>
      </c>
      <c r="D39" s="18" t="s">
        <v>120</v>
      </c>
      <c r="E39" s="19" t="s">
        <v>311</v>
      </c>
      <c r="F39" s="19" t="s">
        <v>122</v>
      </c>
      <c r="G39" s="23" t="s">
        <v>814</v>
      </c>
      <c r="H39" s="23" t="s">
        <v>815</v>
      </c>
      <c r="I39" s="21">
        <v>2.5</v>
      </c>
      <c r="J39" s="37"/>
    </row>
    <row r="40" s="6" customFormat="1" ht="54" spans="1:10">
      <c r="A40" s="17">
        <v>34</v>
      </c>
      <c r="B40" s="18" t="s">
        <v>816</v>
      </c>
      <c r="C40" s="21" t="s">
        <v>138</v>
      </c>
      <c r="D40" s="18" t="s">
        <v>139</v>
      </c>
      <c r="E40" s="19" t="s">
        <v>311</v>
      </c>
      <c r="F40" s="19" t="s">
        <v>122</v>
      </c>
      <c r="G40" s="23" t="s">
        <v>817</v>
      </c>
      <c r="H40" s="23" t="s">
        <v>818</v>
      </c>
      <c r="I40" s="21">
        <v>15</v>
      </c>
      <c r="J40" s="37"/>
    </row>
    <row r="41" s="6" customFormat="1" ht="54" spans="1:10">
      <c r="A41" s="17">
        <v>35</v>
      </c>
      <c r="B41" s="18" t="s">
        <v>819</v>
      </c>
      <c r="C41" s="21" t="s">
        <v>132</v>
      </c>
      <c r="D41" s="18" t="s">
        <v>133</v>
      </c>
      <c r="E41" s="19" t="s">
        <v>311</v>
      </c>
      <c r="F41" s="19" t="s">
        <v>122</v>
      </c>
      <c r="G41" s="23" t="s">
        <v>820</v>
      </c>
      <c r="H41" s="23" t="s">
        <v>821</v>
      </c>
      <c r="I41" s="21">
        <v>3.5</v>
      </c>
      <c r="J41" s="37"/>
    </row>
    <row r="42" s="6" customFormat="1" ht="54" spans="1:10">
      <c r="A42" s="17">
        <v>36</v>
      </c>
      <c r="B42" s="18" t="s">
        <v>822</v>
      </c>
      <c r="C42" s="21" t="s">
        <v>129</v>
      </c>
      <c r="D42" s="18" t="s">
        <v>130</v>
      </c>
      <c r="E42" s="19" t="s">
        <v>311</v>
      </c>
      <c r="F42" s="19" t="s">
        <v>122</v>
      </c>
      <c r="G42" s="23" t="s">
        <v>823</v>
      </c>
      <c r="H42" s="23" t="s">
        <v>824</v>
      </c>
      <c r="I42" s="21">
        <v>12.5</v>
      </c>
      <c r="J42" s="37"/>
    </row>
    <row r="43" s="6" customFormat="1" ht="54" spans="1:10">
      <c r="A43" s="17">
        <v>37</v>
      </c>
      <c r="B43" s="18" t="s">
        <v>825</v>
      </c>
      <c r="C43" s="21" t="s">
        <v>135</v>
      </c>
      <c r="D43" s="18" t="s">
        <v>136</v>
      </c>
      <c r="E43" s="19" t="s">
        <v>311</v>
      </c>
      <c r="F43" s="19" t="s">
        <v>122</v>
      </c>
      <c r="G43" s="23" t="s">
        <v>826</v>
      </c>
      <c r="H43" s="23" t="s">
        <v>827</v>
      </c>
      <c r="I43" s="21">
        <v>22</v>
      </c>
      <c r="J43" s="37"/>
    </row>
    <row r="44" s="6" customFormat="1" ht="54" spans="1:10">
      <c r="A44" s="17">
        <v>38</v>
      </c>
      <c r="B44" s="18" t="s">
        <v>828</v>
      </c>
      <c r="C44" s="21" t="s">
        <v>141</v>
      </c>
      <c r="D44" s="18" t="s">
        <v>230</v>
      </c>
      <c r="E44" s="19" t="s">
        <v>311</v>
      </c>
      <c r="F44" s="19" t="s">
        <v>122</v>
      </c>
      <c r="G44" s="23" t="s">
        <v>829</v>
      </c>
      <c r="H44" s="23" t="s">
        <v>830</v>
      </c>
      <c r="I44" s="21">
        <v>21.5</v>
      </c>
      <c r="J44" s="37"/>
    </row>
    <row r="45" s="6" customFormat="1" ht="54" spans="1:10">
      <c r="A45" s="17">
        <v>39</v>
      </c>
      <c r="B45" s="18" t="s">
        <v>831</v>
      </c>
      <c r="C45" s="18" t="s">
        <v>147</v>
      </c>
      <c r="D45" s="18" t="s">
        <v>148</v>
      </c>
      <c r="E45" s="19" t="s">
        <v>311</v>
      </c>
      <c r="F45" s="19" t="s">
        <v>122</v>
      </c>
      <c r="G45" s="23" t="s">
        <v>832</v>
      </c>
      <c r="H45" s="23" t="s">
        <v>833</v>
      </c>
      <c r="I45" s="21">
        <v>16</v>
      </c>
      <c r="J45" s="37"/>
    </row>
    <row r="46" s="6" customFormat="1" ht="54" spans="1:10">
      <c r="A46" s="17">
        <v>40</v>
      </c>
      <c r="B46" s="22" t="s">
        <v>834</v>
      </c>
      <c r="C46" s="21" t="s">
        <v>144</v>
      </c>
      <c r="D46" s="18" t="s">
        <v>145</v>
      </c>
      <c r="E46" s="19" t="s">
        <v>311</v>
      </c>
      <c r="F46" s="19" t="s">
        <v>122</v>
      </c>
      <c r="G46" s="23" t="s">
        <v>796</v>
      </c>
      <c r="H46" s="23" t="s">
        <v>797</v>
      </c>
      <c r="I46" s="36">
        <v>5</v>
      </c>
      <c r="J46" s="37"/>
    </row>
    <row r="47" s="6" customFormat="1" ht="54" spans="1:10">
      <c r="A47" s="17">
        <v>41</v>
      </c>
      <c r="B47" s="22" t="s">
        <v>835</v>
      </c>
      <c r="C47" s="21" t="s">
        <v>150</v>
      </c>
      <c r="D47" s="18" t="s">
        <v>151</v>
      </c>
      <c r="E47" s="19" t="s">
        <v>311</v>
      </c>
      <c r="F47" s="19" t="s">
        <v>122</v>
      </c>
      <c r="G47" s="23" t="s">
        <v>799</v>
      </c>
      <c r="H47" s="23" t="s">
        <v>800</v>
      </c>
      <c r="I47" s="36">
        <v>18.5</v>
      </c>
      <c r="J47" s="37"/>
    </row>
    <row r="48" s="6" customFormat="1" ht="54" spans="1:10">
      <c r="A48" s="17">
        <v>42</v>
      </c>
      <c r="B48" s="22" t="s">
        <v>836</v>
      </c>
      <c r="C48" s="21" t="s">
        <v>159</v>
      </c>
      <c r="D48" s="18" t="s">
        <v>160</v>
      </c>
      <c r="E48" s="19" t="s">
        <v>311</v>
      </c>
      <c r="F48" s="19" t="s">
        <v>122</v>
      </c>
      <c r="G48" s="23" t="s">
        <v>802</v>
      </c>
      <c r="H48" s="23" t="s">
        <v>803</v>
      </c>
      <c r="I48" s="36">
        <v>18.5</v>
      </c>
      <c r="J48" s="37"/>
    </row>
    <row r="49" s="6" customFormat="1" ht="54" spans="1:10">
      <c r="A49" s="17">
        <v>43</v>
      </c>
      <c r="B49" s="22" t="s">
        <v>837</v>
      </c>
      <c r="C49" s="21" t="s">
        <v>156</v>
      </c>
      <c r="D49" s="18" t="s">
        <v>157</v>
      </c>
      <c r="E49" s="19" t="s">
        <v>311</v>
      </c>
      <c r="F49" s="19" t="s">
        <v>122</v>
      </c>
      <c r="G49" s="23" t="s">
        <v>805</v>
      </c>
      <c r="H49" s="23" t="s">
        <v>806</v>
      </c>
      <c r="I49" s="36">
        <v>30</v>
      </c>
      <c r="J49" s="37"/>
    </row>
    <row r="50" s="6" customFormat="1" ht="54" spans="1:10">
      <c r="A50" s="17">
        <v>44</v>
      </c>
      <c r="B50" s="22" t="s">
        <v>838</v>
      </c>
      <c r="C50" s="21" t="s">
        <v>126</v>
      </c>
      <c r="D50" s="18" t="s">
        <v>127</v>
      </c>
      <c r="E50" s="19" t="s">
        <v>311</v>
      </c>
      <c r="F50" s="19" t="s">
        <v>122</v>
      </c>
      <c r="G50" s="23" t="s">
        <v>808</v>
      </c>
      <c r="H50" s="23" t="s">
        <v>809</v>
      </c>
      <c r="I50" s="36">
        <v>23</v>
      </c>
      <c r="J50" s="37"/>
    </row>
    <row r="51" s="6" customFormat="1" ht="54" spans="1:10">
      <c r="A51" s="17">
        <v>45</v>
      </c>
      <c r="B51" s="22" t="s">
        <v>839</v>
      </c>
      <c r="C51" s="21" t="s">
        <v>153</v>
      </c>
      <c r="D51" s="18" t="s">
        <v>154</v>
      </c>
      <c r="E51" s="19" t="s">
        <v>311</v>
      </c>
      <c r="F51" s="19" t="s">
        <v>122</v>
      </c>
      <c r="G51" s="23" t="s">
        <v>811</v>
      </c>
      <c r="H51" s="23" t="s">
        <v>812</v>
      </c>
      <c r="I51" s="36">
        <v>12</v>
      </c>
      <c r="J51" s="37"/>
    </row>
    <row r="52" s="6" customFormat="1" ht="54" spans="1:10">
      <c r="A52" s="17">
        <v>46</v>
      </c>
      <c r="B52" s="22" t="s">
        <v>840</v>
      </c>
      <c r="C52" s="21" t="s">
        <v>119</v>
      </c>
      <c r="D52" s="18" t="s">
        <v>120</v>
      </c>
      <c r="E52" s="19" t="s">
        <v>311</v>
      </c>
      <c r="F52" s="19" t="s">
        <v>122</v>
      </c>
      <c r="G52" s="23" t="s">
        <v>814</v>
      </c>
      <c r="H52" s="23" t="s">
        <v>815</v>
      </c>
      <c r="I52" s="36">
        <v>2.5</v>
      </c>
      <c r="J52" s="37"/>
    </row>
    <row r="53" s="6" customFormat="1" ht="54" spans="1:10">
      <c r="A53" s="17">
        <v>47</v>
      </c>
      <c r="B53" s="22" t="s">
        <v>841</v>
      </c>
      <c r="C53" s="21" t="s">
        <v>138</v>
      </c>
      <c r="D53" s="18" t="s">
        <v>139</v>
      </c>
      <c r="E53" s="19" t="s">
        <v>311</v>
      </c>
      <c r="F53" s="19" t="s">
        <v>122</v>
      </c>
      <c r="G53" s="23" t="s">
        <v>817</v>
      </c>
      <c r="H53" s="23" t="s">
        <v>818</v>
      </c>
      <c r="I53" s="36">
        <v>15</v>
      </c>
      <c r="J53" s="37"/>
    </row>
    <row r="54" s="6" customFormat="1" ht="54" spans="1:10">
      <c r="A54" s="17">
        <v>48</v>
      </c>
      <c r="B54" s="22" t="s">
        <v>842</v>
      </c>
      <c r="C54" s="21" t="s">
        <v>132</v>
      </c>
      <c r="D54" s="18" t="s">
        <v>133</v>
      </c>
      <c r="E54" s="19" t="s">
        <v>311</v>
      </c>
      <c r="F54" s="19" t="s">
        <v>122</v>
      </c>
      <c r="G54" s="23" t="s">
        <v>820</v>
      </c>
      <c r="H54" s="23" t="s">
        <v>821</v>
      </c>
      <c r="I54" s="36">
        <v>3.5</v>
      </c>
      <c r="J54" s="37"/>
    </row>
    <row r="55" s="6" customFormat="1" ht="54" spans="1:10">
      <c r="A55" s="17">
        <v>49</v>
      </c>
      <c r="B55" s="22" t="s">
        <v>843</v>
      </c>
      <c r="C55" s="21" t="s">
        <v>129</v>
      </c>
      <c r="D55" s="18" t="s">
        <v>130</v>
      </c>
      <c r="E55" s="19" t="s">
        <v>311</v>
      </c>
      <c r="F55" s="19" t="s">
        <v>122</v>
      </c>
      <c r="G55" s="23" t="s">
        <v>823</v>
      </c>
      <c r="H55" s="23" t="s">
        <v>824</v>
      </c>
      <c r="I55" s="36">
        <v>12.5</v>
      </c>
      <c r="J55" s="37"/>
    </row>
    <row r="56" s="6" customFormat="1" ht="54" spans="1:10">
      <c r="A56" s="17">
        <v>50</v>
      </c>
      <c r="B56" s="22" t="s">
        <v>844</v>
      </c>
      <c r="C56" s="21" t="s">
        <v>135</v>
      </c>
      <c r="D56" s="18" t="s">
        <v>136</v>
      </c>
      <c r="E56" s="19" t="s">
        <v>311</v>
      </c>
      <c r="F56" s="19" t="s">
        <v>122</v>
      </c>
      <c r="G56" s="23" t="s">
        <v>826</v>
      </c>
      <c r="H56" s="23" t="s">
        <v>827</v>
      </c>
      <c r="I56" s="36">
        <v>22</v>
      </c>
      <c r="J56" s="37"/>
    </row>
    <row r="57" s="6" customFormat="1" ht="54" spans="1:10">
      <c r="A57" s="17">
        <v>51</v>
      </c>
      <c r="B57" s="22" t="s">
        <v>845</v>
      </c>
      <c r="C57" s="21" t="s">
        <v>141</v>
      </c>
      <c r="D57" s="18" t="s">
        <v>230</v>
      </c>
      <c r="E57" s="19" t="s">
        <v>311</v>
      </c>
      <c r="F57" s="19" t="s">
        <v>122</v>
      </c>
      <c r="G57" s="23" t="s">
        <v>829</v>
      </c>
      <c r="H57" s="23" t="s">
        <v>830</v>
      </c>
      <c r="I57" s="36">
        <v>21.5</v>
      </c>
      <c r="J57" s="37"/>
    </row>
    <row r="58" s="6" customFormat="1" ht="54" spans="1:10">
      <c r="A58" s="17">
        <v>52</v>
      </c>
      <c r="B58" s="22" t="s">
        <v>846</v>
      </c>
      <c r="C58" s="18" t="s">
        <v>147</v>
      </c>
      <c r="D58" s="18" t="s">
        <v>148</v>
      </c>
      <c r="E58" s="19" t="s">
        <v>311</v>
      </c>
      <c r="F58" s="19" t="s">
        <v>122</v>
      </c>
      <c r="G58" s="23" t="s">
        <v>832</v>
      </c>
      <c r="H58" s="23" t="s">
        <v>833</v>
      </c>
      <c r="I58" s="36">
        <v>16</v>
      </c>
      <c r="J58" s="37"/>
    </row>
    <row r="59" s="4" customFormat="1" ht="37.5" spans="1:10">
      <c r="A59" s="15" t="s">
        <v>161</v>
      </c>
      <c r="B59" s="16" t="s">
        <v>847</v>
      </c>
      <c r="C59" s="16"/>
      <c r="D59" s="16"/>
      <c r="E59" s="24"/>
      <c r="F59" s="24"/>
      <c r="G59" s="16"/>
      <c r="H59" s="16"/>
      <c r="I59" s="34">
        <f>SUM(I60:I61)</f>
        <v>1000</v>
      </c>
      <c r="J59" s="35"/>
    </row>
    <row r="60" s="6" customFormat="1" ht="67.5" spans="1:10">
      <c r="A60" s="17">
        <v>1</v>
      </c>
      <c r="B60" s="23" t="s">
        <v>848</v>
      </c>
      <c r="C60" s="23" t="s">
        <v>849</v>
      </c>
      <c r="D60" s="23" t="s">
        <v>173</v>
      </c>
      <c r="E60" s="19" t="s">
        <v>311</v>
      </c>
      <c r="F60" s="19" t="s">
        <v>122</v>
      </c>
      <c r="G60" s="18" t="s">
        <v>850</v>
      </c>
      <c r="H60" s="18" t="s">
        <v>851</v>
      </c>
      <c r="I60" s="38">
        <v>200</v>
      </c>
      <c r="J60" s="37"/>
    </row>
    <row r="61" s="6" customFormat="1" ht="67.5" spans="1:10">
      <c r="A61" s="17">
        <v>2</v>
      </c>
      <c r="B61" s="23" t="s">
        <v>852</v>
      </c>
      <c r="C61" s="23" t="s">
        <v>849</v>
      </c>
      <c r="D61" s="23" t="s">
        <v>173</v>
      </c>
      <c r="E61" s="19" t="s">
        <v>311</v>
      </c>
      <c r="F61" s="19" t="s">
        <v>122</v>
      </c>
      <c r="G61" s="18" t="s">
        <v>850</v>
      </c>
      <c r="H61" s="18" t="s">
        <v>851</v>
      </c>
      <c r="I61" s="39">
        <v>800</v>
      </c>
      <c r="J61" s="37"/>
    </row>
    <row r="62" s="4" customFormat="1" ht="18.75" spans="1:10">
      <c r="A62" s="15" t="s">
        <v>357</v>
      </c>
      <c r="B62" s="16" t="s">
        <v>101</v>
      </c>
      <c r="C62" s="16"/>
      <c r="D62" s="16"/>
      <c r="E62" s="25"/>
      <c r="F62" s="26"/>
      <c r="G62" s="16"/>
      <c r="H62" s="16"/>
      <c r="I62" s="34">
        <f>I63</f>
        <v>950</v>
      </c>
      <c r="J62" s="35"/>
    </row>
    <row r="63" s="6" customFormat="1" ht="34" customHeight="1" spans="1:10">
      <c r="A63" s="17">
        <v>1</v>
      </c>
      <c r="B63" s="27" t="s">
        <v>853</v>
      </c>
      <c r="C63" s="23" t="s">
        <v>849</v>
      </c>
      <c r="D63" s="23" t="s">
        <v>173</v>
      </c>
      <c r="E63" s="19" t="s">
        <v>311</v>
      </c>
      <c r="F63" s="19" t="s">
        <v>122</v>
      </c>
      <c r="G63" s="28" t="s">
        <v>102</v>
      </c>
      <c r="H63" s="22" t="s">
        <v>104</v>
      </c>
      <c r="I63" s="40">
        <v>950</v>
      </c>
      <c r="J63" s="37"/>
    </row>
    <row r="64" s="4" customFormat="1" ht="18.75" spans="1:10">
      <c r="A64" s="15" t="s">
        <v>357</v>
      </c>
      <c r="B64" s="16" t="s">
        <v>854</v>
      </c>
      <c r="C64" s="16"/>
      <c r="D64" s="16"/>
      <c r="E64" s="25"/>
      <c r="F64" s="26"/>
      <c r="G64" s="16"/>
      <c r="H64" s="16"/>
      <c r="I64" s="34">
        <f>SUM(I65:I90)</f>
        <v>400</v>
      </c>
      <c r="J64" s="35"/>
    </row>
    <row r="65" s="6" customFormat="1" ht="67.5" spans="1:10">
      <c r="A65" s="17">
        <v>1</v>
      </c>
      <c r="B65" s="18" t="s">
        <v>855</v>
      </c>
      <c r="C65" s="21" t="s">
        <v>144</v>
      </c>
      <c r="D65" s="18" t="s">
        <v>145</v>
      </c>
      <c r="E65" s="19" t="s">
        <v>311</v>
      </c>
      <c r="F65" s="19" t="s">
        <v>122</v>
      </c>
      <c r="G65" s="41" t="s">
        <v>106</v>
      </c>
      <c r="H65" s="41" t="s">
        <v>107</v>
      </c>
      <c r="I65" s="21">
        <v>5</v>
      </c>
      <c r="J65" s="37"/>
    </row>
    <row r="66" s="6" customFormat="1" ht="67.5" spans="1:10">
      <c r="A66" s="17">
        <v>2</v>
      </c>
      <c r="B66" s="18" t="s">
        <v>856</v>
      </c>
      <c r="C66" s="21" t="s">
        <v>150</v>
      </c>
      <c r="D66" s="18" t="s">
        <v>151</v>
      </c>
      <c r="E66" s="19" t="s">
        <v>311</v>
      </c>
      <c r="F66" s="19" t="s">
        <v>122</v>
      </c>
      <c r="G66" s="41" t="s">
        <v>106</v>
      </c>
      <c r="H66" s="41" t="s">
        <v>107</v>
      </c>
      <c r="I66" s="21">
        <v>18.5</v>
      </c>
      <c r="J66" s="37"/>
    </row>
    <row r="67" s="6" customFormat="1" ht="67.5" spans="1:10">
      <c r="A67" s="17">
        <v>3</v>
      </c>
      <c r="B67" s="18" t="s">
        <v>857</v>
      </c>
      <c r="C67" s="21" t="s">
        <v>159</v>
      </c>
      <c r="D67" s="18" t="s">
        <v>160</v>
      </c>
      <c r="E67" s="19" t="s">
        <v>311</v>
      </c>
      <c r="F67" s="19" t="s">
        <v>122</v>
      </c>
      <c r="G67" s="41" t="s">
        <v>106</v>
      </c>
      <c r="H67" s="41" t="s">
        <v>107</v>
      </c>
      <c r="I67" s="21">
        <v>18.5</v>
      </c>
      <c r="J67" s="37"/>
    </row>
    <row r="68" s="6" customFormat="1" ht="67.5" spans="1:10">
      <c r="A68" s="17">
        <v>4</v>
      </c>
      <c r="B68" s="18" t="s">
        <v>858</v>
      </c>
      <c r="C68" s="21" t="s">
        <v>156</v>
      </c>
      <c r="D68" s="18" t="s">
        <v>157</v>
      </c>
      <c r="E68" s="19" t="s">
        <v>311</v>
      </c>
      <c r="F68" s="19" t="s">
        <v>122</v>
      </c>
      <c r="G68" s="41" t="s">
        <v>106</v>
      </c>
      <c r="H68" s="41" t="s">
        <v>107</v>
      </c>
      <c r="I68" s="21">
        <v>30</v>
      </c>
      <c r="J68" s="37"/>
    </row>
    <row r="69" s="6" customFormat="1" ht="67.5" spans="1:10">
      <c r="A69" s="17">
        <v>5</v>
      </c>
      <c r="B69" s="18" t="s">
        <v>859</v>
      </c>
      <c r="C69" s="21" t="s">
        <v>126</v>
      </c>
      <c r="D69" s="18" t="s">
        <v>127</v>
      </c>
      <c r="E69" s="19" t="s">
        <v>311</v>
      </c>
      <c r="F69" s="19" t="s">
        <v>122</v>
      </c>
      <c r="G69" s="41" t="s">
        <v>106</v>
      </c>
      <c r="H69" s="41" t="s">
        <v>107</v>
      </c>
      <c r="I69" s="21">
        <v>23</v>
      </c>
      <c r="J69" s="37"/>
    </row>
    <row r="70" s="6" customFormat="1" ht="67.5" spans="1:10">
      <c r="A70" s="17">
        <v>6</v>
      </c>
      <c r="B70" s="18" t="s">
        <v>860</v>
      </c>
      <c r="C70" s="21" t="s">
        <v>153</v>
      </c>
      <c r="D70" s="18" t="s">
        <v>154</v>
      </c>
      <c r="E70" s="19" t="s">
        <v>311</v>
      </c>
      <c r="F70" s="19" t="s">
        <v>122</v>
      </c>
      <c r="G70" s="41" t="s">
        <v>106</v>
      </c>
      <c r="H70" s="41" t="s">
        <v>107</v>
      </c>
      <c r="I70" s="21">
        <v>12</v>
      </c>
      <c r="J70" s="37"/>
    </row>
    <row r="71" s="6" customFormat="1" ht="67.5" spans="1:10">
      <c r="A71" s="17">
        <v>7</v>
      </c>
      <c r="B71" s="18" t="s">
        <v>861</v>
      </c>
      <c r="C71" s="21" t="s">
        <v>119</v>
      </c>
      <c r="D71" s="18" t="s">
        <v>120</v>
      </c>
      <c r="E71" s="19" t="s">
        <v>311</v>
      </c>
      <c r="F71" s="19" t="s">
        <v>122</v>
      </c>
      <c r="G71" s="41" t="s">
        <v>106</v>
      </c>
      <c r="H71" s="41" t="s">
        <v>107</v>
      </c>
      <c r="I71" s="21">
        <v>2.5</v>
      </c>
      <c r="J71" s="37"/>
    </row>
    <row r="72" s="6" customFormat="1" ht="67.5" spans="1:10">
      <c r="A72" s="17">
        <v>8</v>
      </c>
      <c r="B72" s="18" t="s">
        <v>862</v>
      </c>
      <c r="C72" s="21" t="s">
        <v>138</v>
      </c>
      <c r="D72" s="18" t="s">
        <v>139</v>
      </c>
      <c r="E72" s="19" t="s">
        <v>311</v>
      </c>
      <c r="F72" s="19" t="s">
        <v>122</v>
      </c>
      <c r="G72" s="41" t="s">
        <v>106</v>
      </c>
      <c r="H72" s="41" t="s">
        <v>107</v>
      </c>
      <c r="I72" s="21">
        <v>15</v>
      </c>
      <c r="J72" s="37"/>
    </row>
    <row r="73" s="6" customFormat="1" ht="67.5" spans="1:10">
      <c r="A73" s="17">
        <v>9</v>
      </c>
      <c r="B73" s="18" t="s">
        <v>863</v>
      </c>
      <c r="C73" s="21" t="s">
        <v>132</v>
      </c>
      <c r="D73" s="18" t="s">
        <v>133</v>
      </c>
      <c r="E73" s="19" t="s">
        <v>311</v>
      </c>
      <c r="F73" s="19" t="s">
        <v>122</v>
      </c>
      <c r="G73" s="41" t="s">
        <v>106</v>
      </c>
      <c r="H73" s="41" t="s">
        <v>107</v>
      </c>
      <c r="I73" s="21">
        <v>3.5</v>
      </c>
      <c r="J73" s="37"/>
    </row>
    <row r="74" s="6" customFormat="1" ht="67.5" spans="1:10">
      <c r="A74" s="17">
        <v>10</v>
      </c>
      <c r="B74" s="18" t="s">
        <v>864</v>
      </c>
      <c r="C74" s="21" t="s">
        <v>129</v>
      </c>
      <c r="D74" s="18" t="s">
        <v>130</v>
      </c>
      <c r="E74" s="19" t="s">
        <v>311</v>
      </c>
      <c r="F74" s="19" t="s">
        <v>122</v>
      </c>
      <c r="G74" s="41" t="s">
        <v>106</v>
      </c>
      <c r="H74" s="41" t="s">
        <v>107</v>
      </c>
      <c r="I74" s="21">
        <v>12.5</v>
      </c>
      <c r="J74" s="37"/>
    </row>
    <row r="75" s="6" customFormat="1" ht="67.5" spans="1:10">
      <c r="A75" s="17">
        <v>11</v>
      </c>
      <c r="B75" s="18" t="s">
        <v>865</v>
      </c>
      <c r="C75" s="21" t="s">
        <v>135</v>
      </c>
      <c r="D75" s="18" t="s">
        <v>136</v>
      </c>
      <c r="E75" s="19" t="s">
        <v>311</v>
      </c>
      <c r="F75" s="19" t="s">
        <v>122</v>
      </c>
      <c r="G75" s="41" t="s">
        <v>106</v>
      </c>
      <c r="H75" s="41" t="s">
        <v>107</v>
      </c>
      <c r="I75" s="21">
        <v>22</v>
      </c>
      <c r="J75" s="37"/>
    </row>
    <row r="76" s="6" customFormat="1" ht="67.5" spans="1:10">
      <c r="A76" s="17">
        <v>12</v>
      </c>
      <c r="B76" s="18" t="s">
        <v>866</v>
      </c>
      <c r="C76" s="21" t="s">
        <v>141</v>
      </c>
      <c r="D76" s="18" t="s">
        <v>230</v>
      </c>
      <c r="E76" s="19" t="s">
        <v>311</v>
      </c>
      <c r="F76" s="19" t="s">
        <v>122</v>
      </c>
      <c r="G76" s="41" t="s">
        <v>106</v>
      </c>
      <c r="H76" s="41" t="s">
        <v>107</v>
      </c>
      <c r="I76" s="21">
        <v>21.5</v>
      </c>
      <c r="J76" s="37"/>
    </row>
    <row r="77" s="6" customFormat="1" ht="67.5" spans="1:10">
      <c r="A77" s="17">
        <v>13</v>
      </c>
      <c r="B77" s="18" t="s">
        <v>867</v>
      </c>
      <c r="C77" s="18" t="s">
        <v>147</v>
      </c>
      <c r="D77" s="18" t="s">
        <v>148</v>
      </c>
      <c r="E77" s="19" t="s">
        <v>311</v>
      </c>
      <c r="F77" s="19" t="s">
        <v>122</v>
      </c>
      <c r="G77" s="41" t="s">
        <v>106</v>
      </c>
      <c r="H77" s="41" t="s">
        <v>107</v>
      </c>
      <c r="I77" s="21">
        <v>16</v>
      </c>
      <c r="J77" s="37"/>
    </row>
    <row r="78" ht="67.5" spans="1:10">
      <c r="A78" s="17">
        <v>14</v>
      </c>
      <c r="B78" s="22" t="s">
        <v>868</v>
      </c>
      <c r="C78" s="21" t="s">
        <v>144</v>
      </c>
      <c r="D78" s="18" t="s">
        <v>145</v>
      </c>
      <c r="E78" s="19" t="s">
        <v>311</v>
      </c>
      <c r="F78" s="19" t="s">
        <v>122</v>
      </c>
      <c r="G78" s="41" t="s">
        <v>106</v>
      </c>
      <c r="H78" s="41" t="s">
        <v>107</v>
      </c>
      <c r="I78" s="21">
        <v>5</v>
      </c>
      <c r="J78" s="37"/>
    </row>
    <row r="79" ht="67.5" spans="1:10">
      <c r="A79" s="17">
        <v>15</v>
      </c>
      <c r="B79" s="22" t="s">
        <v>869</v>
      </c>
      <c r="C79" s="21" t="s">
        <v>150</v>
      </c>
      <c r="D79" s="18" t="s">
        <v>151</v>
      </c>
      <c r="E79" s="19" t="s">
        <v>311</v>
      </c>
      <c r="F79" s="19" t="s">
        <v>122</v>
      </c>
      <c r="G79" s="41" t="s">
        <v>106</v>
      </c>
      <c r="H79" s="41" t="s">
        <v>107</v>
      </c>
      <c r="I79" s="21">
        <v>18.5</v>
      </c>
      <c r="J79" s="37"/>
    </row>
    <row r="80" ht="67.5" spans="1:10">
      <c r="A80" s="17">
        <v>16</v>
      </c>
      <c r="B80" s="22" t="s">
        <v>870</v>
      </c>
      <c r="C80" s="21" t="s">
        <v>159</v>
      </c>
      <c r="D80" s="18" t="s">
        <v>160</v>
      </c>
      <c r="E80" s="19" t="s">
        <v>311</v>
      </c>
      <c r="F80" s="19" t="s">
        <v>122</v>
      </c>
      <c r="G80" s="41" t="s">
        <v>106</v>
      </c>
      <c r="H80" s="41" t="s">
        <v>107</v>
      </c>
      <c r="I80" s="21">
        <v>18.5</v>
      </c>
      <c r="J80" s="37"/>
    </row>
    <row r="81" ht="67.5" spans="1:10">
      <c r="A81" s="17">
        <v>17</v>
      </c>
      <c r="B81" s="22" t="s">
        <v>871</v>
      </c>
      <c r="C81" s="21" t="s">
        <v>156</v>
      </c>
      <c r="D81" s="18" t="s">
        <v>157</v>
      </c>
      <c r="E81" s="19" t="s">
        <v>311</v>
      </c>
      <c r="F81" s="19" t="s">
        <v>122</v>
      </c>
      <c r="G81" s="41" t="s">
        <v>106</v>
      </c>
      <c r="H81" s="41" t="s">
        <v>107</v>
      </c>
      <c r="I81" s="21">
        <v>30</v>
      </c>
      <c r="J81" s="37"/>
    </row>
    <row r="82" ht="67.5" spans="1:10">
      <c r="A82" s="17">
        <v>18</v>
      </c>
      <c r="B82" s="22" t="s">
        <v>872</v>
      </c>
      <c r="C82" s="21" t="s">
        <v>126</v>
      </c>
      <c r="D82" s="18" t="s">
        <v>127</v>
      </c>
      <c r="E82" s="19" t="s">
        <v>311</v>
      </c>
      <c r="F82" s="19" t="s">
        <v>122</v>
      </c>
      <c r="G82" s="41" t="s">
        <v>106</v>
      </c>
      <c r="H82" s="41" t="s">
        <v>107</v>
      </c>
      <c r="I82" s="21">
        <v>23</v>
      </c>
      <c r="J82" s="37"/>
    </row>
    <row r="83" ht="67.5" spans="1:10">
      <c r="A83" s="17">
        <v>19</v>
      </c>
      <c r="B83" s="22" t="s">
        <v>873</v>
      </c>
      <c r="C83" s="21" t="s">
        <v>153</v>
      </c>
      <c r="D83" s="18" t="s">
        <v>154</v>
      </c>
      <c r="E83" s="19" t="s">
        <v>311</v>
      </c>
      <c r="F83" s="19" t="s">
        <v>122</v>
      </c>
      <c r="G83" s="41" t="s">
        <v>106</v>
      </c>
      <c r="H83" s="41" t="s">
        <v>107</v>
      </c>
      <c r="I83" s="21">
        <v>12</v>
      </c>
      <c r="J83" s="37"/>
    </row>
    <row r="84" ht="67.5" spans="1:10">
      <c r="A84" s="17">
        <v>20</v>
      </c>
      <c r="B84" s="22" t="s">
        <v>874</v>
      </c>
      <c r="C84" s="21" t="s">
        <v>119</v>
      </c>
      <c r="D84" s="18" t="s">
        <v>120</v>
      </c>
      <c r="E84" s="19" t="s">
        <v>311</v>
      </c>
      <c r="F84" s="19" t="s">
        <v>122</v>
      </c>
      <c r="G84" s="41" t="s">
        <v>106</v>
      </c>
      <c r="H84" s="41" t="s">
        <v>107</v>
      </c>
      <c r="I84" s="21">
        <v>2.5</v>
      </c>
      <c r="J84" s="37"/>
    </row>
    <row r="85" ht="67.5" spans="1:10">
      <c r="A85" s="17">
        <v>21</v>
      </c>
      <c r="B85" s="22" t="s">
        <v>875</v>
      </c>
      <c r="C85" s="21" t="s">
        <v>138</v>
      </c>
      <c r="D85" s="18" t="s">
        <v>139</v>
      </c>
      <c r="E85" s="19" t="s">
        <v>311</v>
      </c>
      <c r="F85" s="19" t="s">
        <v>122</v>
      </c>
      <c r="G85" s="41" t="s">
        <v>106</v>
      </c>
      <c r="H85" s="41" t="s">
        <v>107</v>
      </c>
      <c r="I85" s="21">
        <v>15</v>
      </c>
      <c r="J85" s="37"/>
    </row>
    <row r="86" ht="67.5" spans="1:10">
      <c r="A86" s="17">
        <v>22</v>
      </c>
      <c r="B86" s="22" t="s">
        <v>876</v>
      </c>
      <c r="C86" s="21" t="s">
        <v>132</v>
      </c>
      <c r="D86" s="18" t="s">
        <v>133</v>
      </c>
      <c r="E86" s="19" t="s">
        <v>311</v>
      </c>
      <c r="F86" s="19" t="s">
        <v>122</v>
      </c>
      <c r="G86" s="41" t="s">
        <v>106</v>
      </c>
      <c r="H86" s="41" t="s">
        <v>107</v>
      </c>
      <c r="I86" s="21">
        <v>3.5</v>
      </c>
      <c r="J86" s="37"/>
    </row>
    <row r="87" ht="67.5" spans="1:10">
      <c r="A87" s="17">
        <v>23</v>
      </c>
      <c r="B87" s="22" t="s">
        <v>877</v>
      </c>
      <c r="C87" s="21" t="s">
        <v>129</v>
      </c>
      <c r="D87" s="18" t="s">
        <v>130</v>
      </c>
      <c r="E87" s="19" t="s">
        <v>311</v>
      </c>
      <c r="F87" s="19" t="s">
        <v>122</v>
      </c>
      <c r="G87" s="41" t="s">
        <v>106</v>
      </c>
      <c r="H87" s="41" t="s">
        <v>107</v>
      </c>
      <c r="I87" s="21">
        <v>12.5</v>
      </c>
      <c r="J87" s="37"/>
    </row>
    <row r="88" ht="67.5" spans="1:10">
      <c r="A88" s="17">
        <v>24</v>
      </c>
      <c r="B88" s="22" t="s">
        <v>878</v>
      </c>
      <c r="C88" s="21" t="s">
        <v>135</v>
      </c>
      <c r="D88" s="18" t="s">
        <v>136</v>
      </c>
      <c r="E88" s="19" t="s">
        <v>311</v>
      </c>
      <c r="F88" s="19" t="s">
        <v>122</v>
      </c>
      <c r="G88" s="41" t="s">
        <v>106</v>
      </c>
      <c r="H88" s="41" t="s">
        <v>107</v>
      </c>
      <c r="I88" s="21">
        <v>22</v>
      </c>
      <c r="J88" s="37"/>
    </row>
    <row r="89" ht="67.5" spans="1:10">
      <c r="A89" s="17">
        <v>25</v>
      </c>
      <c r="B89" s="22" t="s">
        <v>879</v>
      </c>
      <c r="C89" s="21" t="s">
        <v>141</v>
      </c>
      <c r="D89" s="18" t="s">
        <v>230</v>
      </c>
      <c r="E89" s="19" t="s">
        <v>311</v>
      </c>
      <c r="F89" s="19" t="s">
        <v>122</v>
      </c>
      <c r="G89" s="41" t="s">
        <v>106</v>
      </c>
      <c r="H89" s="41" t="s">
        <v>107</v>
      </c>
      <c r="I89" s="21">
        <v>21.5</v>
      </c>
      <c r="J89" s="37"/>
    </row>
    <row r="90" ht="67.5" spans="1:10">
      <c r="A90" s="17">
        <v>26</v>
      </c>
      <c r="B90" s="22" t="s">
        <v>880</v>
      </c>
      <c r="C90" s="18" t="s">
        <v>147</v>
      </c>
      <c r="D90" s="18" t="s">
        <v>148</v>
      </c>
      <c r="E90" s="19" t="s">
        <v>311</v>
      </c>
      <c r="F90" s="19" t="s">
        <v>122</v>
      </c>
      <c r="G90" s="41" t="s">
        <v>106</v>
      </c>
      <c r="H90" s="41" t="s">
        <v>107</v>
      </c>
      <c r="I90" s="21">
        <v>16</v>
      </c>
      <c r="J90" s="37"/>
    </row>
  </sheetData>
  <mergeCells count="10">
    <mergeCell ref="A2:I2"/>
    <mergeCell ref="E3:F3"/>
    <mergeCell ref="A3:A4"/>
    <mergeCell ref="B3:B4"/>
    <mergeCell ref="C3:C4"/>
    <mergeCell ref="D3:D4"/>
    <mergeCell ref="G3:G4"/>
    <mergeCell ref="H3:H4"/>
    <mergeCell ref="I3:I4"/>
    <mergeCell ref="J3:J4"/>
  </mergeCells>
  <pageMargins left="0.751388888888889" right="0.751388888888889" top="1" bottom="1" header="0.5" footer="0.5"/>
  <pageSetup paperSize="9" scale="8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附件 整合明细表</vt:lpstr>
      <vt:lpstr>附表1-1 农业生产发展项目表</vt:lpstr>
      <vt:lpstr>附表1-2 农村基础设施建设项目表</vt:lpstr>
      <vt:lpstr>附表1-3(金融扶持项目)</vt:lpstr>
      <vt:lpstr>附表1-4(生活条件改善)</vt:lpstr>
      <vt:lpstr>附表1-5(其他项目)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2022-08-09T00:31:00Z</dcterms:created>
  <dcterms:modified xsi:type="dcterms:W3CDTF">2023-04-24T09:02:24Z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937AB9B7A76D4287A1032F826EA94B83</vt:lpwstr>
  </property>
  <property fmtid="{D5CDD505-2E9C-101B-9397-08002B2CF9AE}" pid="3" name="KSOProductBuildVer">
    <vt:lpwstr>2052-11.1.0.14036</vt:lpwstr>
  </property>
</Properties>
</file>