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16" windowHeight="9084"/>
  </bookViews>
  <sheets>
    <sheet name="1.少数民族" sheetId="7" r:id="rId1"/>
    <sheet name="2.扶贫发展基础设施" sheetId="3" r:id="rId2"/>
    <sheet name="3.扶贫发展村集体" sheetId="4" r:id="rId3"/>
    <sheet name="4.扶贫发展产业" sheetId="5" r:id="rId4"/>
    <sheet name="5.以工代赈" sheetId="6" r:id="rId5"/>
  </sheets>
  <definedNames>
    <definedName name="_xlnm._FilterDatabase" localSheetId="1" hidden="1">'2.扶贫发展基础设施'!$A$4:$U$95</definedName>
    <definedName name="_xlnm.Print_Titles" localSheetId="1">'2.扶贫发展基础设施'!$1:$4</definedName>
    <definedName name="_xlnm.Print_Titles" localSheetId="0">'1.少数民族'!$1:$5</definedName>
  </definedNames>
  <calcPr calcId="144525"/>
</workbook>
</file>

<file path=xl/sharedStrings.xml><?xml version="1.0" encoding="utf-8"?>
<sst xmlns="http://schemas.openxmlformats.org/spreadsheetml/2006/main" count="1893" uniqueCount="774">
  <si>
    <t>附件1</t>
  </si>
  <si>
    <t>（少数民族发展资金）基础设施项目建设计划表</t>
  </si>
  <si>
    <t>序号</t>
  </si>
  <si>
    <t>建设地点</t>
  </si>
  <si>
    <t>项目名称</t>
  </si>
  <si>
    <t>单位（公里、延米）</t>
  </si>
  <si>
    <t xml:space="preserve">建设规模   </t>
  </si>
  <si>
    <t>主要建设内容</t>
  </si>
  <si>
    <t>资金来源（万元)</t>
  </si>
  <si>
    <t>受益人口</t>
  </si>
  <si>
    <t>项目所属村类别</t>
  </si>
  <si>
    <t>备注</t>
  </si>
  <si>
    <t>乡镇名称</t>
  </si>
  <si>
    <t>行政村名</t>
  </si>
  <si>
    <t>自然屯</t>
  </si>
  <si>
    <t>合计</t>
  </si>
  <si>
    <t>中央财政扶贫资金</t>
  </si>
  <si>
    <t>自治区财政扶贫资金</t>
  </si>
  <si>
    <t>行业部门资金</t>
  </si>
  <si>
    <t>地方配套</t>
  </si>
  <si>
    <t>其它资金</t>
  </si>
  <si>
    <t>户数</t>
  </si>
  <si>
    <t>人数</t>
  </si>
  <si>
    <t>贫困户</t>
  </si>
  <si>
    <t>贫困人口</t>
  </si>
  <si>
    <t>贫困</t>
  </si>
  <si>
    <t>面上</t>
  </si>
  <si>
    <t>生态移民</t>
  </si>
  <si>
    <t>疑地安置</t>
  </si>
  <si>
    <t>库区移民</t>
  </si>
  <si>
    <t>计划生育</t>
  </si>
  <si>
    <t>川山镇</t>
  </si>
  <si>
    <t>五圩村</t>
  </si>
  <si>
    <t>塘翁屯</t>
  </si>
  <si>
    <t>川山镇五圩村二级路口至环江里烈水果种植农民专业合作社道路硬化工程</t>
  </si>
  <si>
    <t>公里</t>
  </si>
  <si>
    <t>硬化屯级道路长1.25km，路面砼硬化宽度3m，砼厚度0.2m，砂砾垫层20cm、级配碎石基层10cm，无培路肩。</t>
  </si>
  <si>
    <t>甘蔗坪屯</t>
  </si>
  <si>
    <t>川山镇五圩村才连屯至甘蔗坪屯道路硬化工程</t>
  </si>
  <si>
    <t>硬化屯级道路2.35km，路面砼硬化宽度3.5m，砼厚度0.2m,级配碎石基层10cm,培路肩。</t>
  </si>
  <si>
    <t>龙换屯</t>
  </si>
  <si>
    <t>川山镇五圩村龙换屯至纳龙道路硬化工程</t>
  </si>
  <si>
    <t>硬化屯级道路长2.4km，其中2.20km,路面砼硬化宽度3.5m;0.20km,路面砼硬化宽度3m;砼厚度0.2m，级配碎石基层10cm，2.20km培路肩。</t>
  </si>
  <si>
    <t>同伴村</t>
  </si>
  <si>
    <t>伴里屯</t>
  </si>
  <si>
    <t>川山镇同伴村塘房屯至伴里屯道路硬化工程</t>
  </si>
  <si>
    <t>硬化屯级道路长1.25km，路面砼硬化宽度3.5m;砼厚度0.2m，砂砾垫层20cm、级配碎石基层10cm，培路肩700㎡；挡土墙135.6m³。</t>
  </si>
  <si>
    <t>茶江村</t>
  </si>
  <si>
    <t>茶元屯</t>
  </si>
  <si>
    <t>川山镇茶江村百江一路口至茶元屯道路硬化工程</t>
  </si>
  <si>
    <t>硬化屯级道路长1.95km，路面砼硬化宽度3m;砼厚度0.2m，砂砾垫层20cm、级配碎石基层10cm，无培路肩。挡土墙22.5m³。</t>
  </si>
  <si>
    <t>城江</t>
  </si>
  <si>
    <t>川山镇茶江村百江一路口至波西（茶江村扶贫产业园）道路硬化工程</t>
  </si>
  <si>
    <t xml:space="preserve">硬化屯级道路长3.15km，其中1km,路面砼硬化宽度3.5m;2.15km,路面砼硬化宽度3m;砼厚度0.2m，砂砾垫层20cm、级配碎石基层10cm、无培路肩。挡土墙24m³。
</t>
  </si>
  <si>
    <t>顶吉村</t>
  </si>
  <si>
    <t>洞造屯</t>
  </si>
  <si>
    <t>川山镇顶吉村委路口至洞造屯道路硬化工程</t>
  </si>
  <si>
    <t>硬化屯级道路2.65km，路面砼硬化宽度3.5m，砼厚度0.2m;级配碎石调平层5cm、培路肩。</t>
  </si>
  <si>
    <t>洞顶屯</t>
  </si>
  <si>
    <t>川山镇顶吉村洞顶屯道路硬化工程</t>
  </si>
  <si>
    <t>硬化屯级道路长0.3km，路面砼硬化宽度3.5m;砼厚度0.2m;级配碎石基层10cm、培路肩。</t>
  </si>
  <si>
    <t>洞敢村</t>
  </si>
  <si>
    <t>学丹基地</t>
  </si>
  <si>
    <t>川山镇洞敢村生态养殖合作社学丹基地道路硬化工程</t>
  </si>
  <si>
    <t>硬化屯级道路长0.9km，路面砼硬化宽度3m;砼厚度0.2m，级配碎石基层10cm、无培路肩</t>
  </si>
  <si>
    <t>下干村</t>
  </si>
  <si>
    <t>莫家屯</t>
  </si>
  <si>
    <t>川山镇塘万果场指挥部至下干村莫家屯砂石路工程</t>
  </si>
  <si>
    <t>新建屯级道路长3.6km，路基宽度4.5m;路面铺砂宽3.5m.挡土墙、挖土方。</t>
  </si>
  <si>
    <t>川山镇下干村莫家屯至下肥屯砂石路工程</t>
  </si>
  <si>
    <t>新建屯级道路长3km，路基宽度4.5m;路面铺砂宽3.5m.挡土墙、挖土方</t>
  </si>
  <si>
    <t>木论社区</t>
  </si>
  <si>
    <t>老街屯</t>
  </si>
  <si>
    <t>川山镇木论社区老街屯至下元屯道路硬化工程</t>
  </si>
  <si>
    <t xml:space="preserve">硬化屯级道路长0.6km，路面砼硬化宽度3.5m;砼厚度0.2m;级配碎石基层10cm、无培路肩。挡土墙230m³。
</t>
  </si>
  <si>
    <t>下荣村</t>
  </si>
  <si>
    <t>洞荣屯</t>
  </si>
  <si>
    <t>川山镇下荣村下洞荣至上洞荣道路硬化工程</t>
  </si>
  <si>
    <t xml:space="preserve">硬化屯级道路长1km，路面砼硬化宽度3m;砼厚度0.2m，级配碎石基层10cm、无培路肩。
</t>
  </si>
  <si>
    <t>古宾村</t>
  </si>
  <si>
    <t>六道屯</t>
  </si>
  <si>
    <t>川山镇古宾村六道屯至内屯屯道路硬化工程</t>
  </si>
  <si>
    <t>硬化屯级道路长1.1km，路面砼硬化宽度3.5m;砼厚度0.2m;砂砾垫层20cm、级配碎石基层10cm、无培路肩。</t>
  </si>
  <si>
    <t>都川村</t>
  </si>
  <si>
    <t>板坝屯</t>
  </si>
  <si>
    <t>川山镇都川村板坝屯至后园坡道路硬化工程</t>
  </si>
  <si>
    <t>硬化屯级道路长1.3km，路面砼硬化宽度3.5m;砼厚度0.2m;砂砾垫层20cm、级配碎石基层10cm、培路肩。</t>
  </si>
  <si>
    <t>川山镇都川村板坝屯后园坡至洛阳镇秒石村上马屯道路硬化工程</t>
  </si>
  <si>
    <t>硬化屯级道路长2.1km，路面砼硬化宽度3.5m;砼厚度0.2m;级配碎石基层10cm、培路肩。</t>
  </si>
  <si>
    <t>下南乡</t>
  </si>
  <si>
    <t>中南村</t>
  </si>
  <si>
    <t>南木屯</t>
  </si>
  <si>
    <t>下南乡中南村南木屯道路硬化工程</t>
  </si>
  <si>
    <t>硬化屯级道路0.25km，新建路基4.0m、路面砼硬化宽度3.5m;砼厚度0.2m，级配碎石基层10cm，无培路肩挡土墙162m³、路基填方。</t>
  </si>
  <si>
    <t>才门村</t>
  </si>
  <si>
    <t>门俭屯</t>
  </si>
  <si>
    <t>下南乡才门村级路口至门俭屯道路硬化工程</t>
  </si>
  <si>
    <t>硬化屯级道路长2.3km，路面砼硬化宽度3.5m;砼厚度0.2m;级配碎石调平层5cm、培路肩。</t>
  </si>
  <si>
    <t>对洞、独洞屯</t>
  </si>
  <si>
    <t>下南乡才门村门检屯至独洞、对洞屯道路硬化工程</t>
  </si>
  <si>
    <t xml:space="preserve">硬化屯级道路1.85km，路面砼硬化宽度3.5m;砼厚度0.2m;级配碎石调平层5cm、培路肩。
</t>
  </si>
  <si>
    <t>古周村</t>
  </si>
  <si>
    <t>足洞屯</t>
  </si>
  <si>
    <t>下南乡古周村便洞屯路口至足洞屯道路硬化工程</t>
  </si>
  <si>
    <t xml:space="preserve">硬化屯级道路1.55km，路面砼硬化宽度3.5m;砼厚度0.2m;级配碎石调平层5cm、培路肩。
</t>
  </si>
  <si>
    <t>承义屯</t>
  </si>
  <si>
    <t>下南乡古周村承义屯至便洞屯道路硬化工程</t>
  </si>
  <si>
    <t>硬化屯级道路长1.6km，路面砼硬化宽度3.5m;砼厚度0.2m;级配碎石调平层5cm、培路肩。</t>
  </si>
  <si>
    <t>洛阳镇</t>
  </si>
  <si>
    <t>文雅村</t>
  </si>
  <si>
    <t>上河屯</t>
  </si>
  <si>
    <t>洛阳镇文雅村那老至上河屯道路硬化工程</t>
  </si>
  <si>
    <t>玉合村</t>
  </si>
  <si>
    <t>新屯屯</t>
  </si>
  <si>
    <t>洛阳镇玉合村新屯至江念组道路硬化工程</t>
  </si>
  <si>
    <t>硬化屯级道路长1.9km，路面砼硬化宽度3.5m;砼厚度0.2m;级配碎石基层10cm、培路肩。</t>
  </si>
  <si>
    <t>江口村</t>
  </si>
  <si>
    <t>五七组</t>
  </si>
  <si>
    <t>洛阳镇江口村五七组至平源河道路硬化工程</t>
  </si>
  <si>
    <t>硬化屯级道路1.25km，路面砼硬化宽度3.5m;砼厚度0.2m;砂砾垫层20cm、级配碎石基层10cm、培路肩。拆旧水泥路长80m，平板桥6m,高3.5m.</t>
  </si>
  <si>
    <t>合作村</t>
  </si>
  <si>
    <t>下才屯</t>
  </si>
  <si>
    <t>洛阳镇合作村里鱼点至下才屯道路硬化工程</t>
  </si>
  <si>
    <t xml:space="preserve">硬化屯级道路长1.75km，路面砼硬化宽度3.0m，砼厚度0.2m;砂砾垫层20cm、级配碎石基层10cm、1.0km培路肩。挡土墙120m³。
</t>
  </si>
  <si>
    <t>古昌村</t>
  </si>
  <si>
    <t>苏阳屯</t>
  </si>
  <si>
    <t>洛阳镇古昌村苏阳屯至洋洞坡道路硬化工程</t>
  </si>
  <si>
    <t xml:space="preserve">硬化屯级道路长1.9km，路面砼硬化宽度3.5m，砼厚度0.2m;砂砾垫层20cm、级配碎石基层10cm、培路肩。
</t>
  </si>
  <si>
    <t>洛阳社区</t>
  </si>
  <si>
    <t>天丛屯</t>
  </si>
  <si>
    <t>洛阳镇古昌村洋洞坡至洛阳社区天从屯道路硬化工程</t>
  </si>
  <si>
    <t>硬化屯级道路1.55km，路面砼硬化宽度3.5m，砼厚度0.2m;砂砾垫层20cm、级配碎石基层10cm、培路肩。</t>
  </si>
  <si>
    <t>大安乡</t>
  </si>
  <si>
    <t>塘房村</t>
  </si>
  <si>
    <t>上吴江屯</t>
  </si>
  <si>
    <t>大安乡塘房村上吴江肯猫至思恩镇中山村上吉屯下才砂场路口道路硬化工程</t>
  </si>
  <si>
    <t>硬化屯级道路长1.8km，路面砼硬化宽度3.5m,砼厚度0.2m，0.4km砂砾垫层20cm、级配碎石基层10cm、培路肩。挖石方。</t>
  </si>
  <si>
    <t>水源镇</t>
  </si>
  <si>
    <t>上南社区</t>
  </si>
  <si>
    <t>论洞屯</t>
  </si>
  <si>
    <t>水源镇上南社区三级路至论洞屯道路硬化工程</t>
  </si>
  <si>
    <t xml:space="preserve">硬化屯级道路长1km，路面砼硬化宽度3.5m;砼厚度0.2m，级配碎石调平层5cm、培路肩。
</t>
  </si>
  <si>
    <t>和平村</t>
  </si>
  <si>
    <t>下陈屯</t>
  </si>
  <si>
    <t>水源镇和平村下陈屯至东陈屯路口道路硬化工程</t>
  </si>
  <si>
    <t xml:space="preserve">硬化屯级道路长1.1km，路面砼硬化宽度3m;砼厚度0.2m，砂砾垫层20cm、级配碎石基层10cm，无培路肩。
</t>
  </si>
  <si>
    <t>思恩镇</t>
  </si>
  <si>
    <t>西南村</t>
  </si>
  <si>
    <t>那作屯</t>
  </si>
  <si>
    <t>思恩镇西南村后肯老至那长屯道路硬化工程</t>
  </si>
  <si>
    <t>硬化屯级道路长1.8km，路面砼硬化宽度3.5m,砼厚度0.2m，0.4km砂砾垫层20cm、级配碎石基层10cm、培路肩。</t>
  </si>
  <si>
    <t>三美村</t>
  </si>
  <si>
    <t>思恩镇西南村肯床屯至水源镇三美村村民合作社（内马点）道路硬化工程</t>
  </si>
  <si>
    <t>硬化屯级道路长1.3km，路面砼硬化宽度3.5m;砼厚度0.2m，0.7km砂砾垫层20cm、级配碎石基层10cm、无培路肩。挖土方。</t>
  </si>
  <si>
    <t>耐禾村</t>
  </si>
  <si>
    <t>禾仓屯</t>
  </si>
  <si>
    <t>思恩镇耐禾村旧垃圾场至禾仓屯道路硬化工程</t>
  </si>
  <si>
    <t xml:space="preserve">硬化屯级道路1.75km，其中1.4km,路面砼硬化宽度3.5m;0.35km,路面砼硬化宽度3m;砼厚度0.2m，砂砾垫层20cm、级配碎石基层10cm、无培路肩。挖土方m³。
</t>
  </si>
  <si>
    <t>那羊屯</t>
  </si>
  <si>
    <t>思恩镇西南村那羊那则平板桥工程</t>
  </si>
  <si>
    <t>m</t>
  </si>
  <si>
    <t>6m跨度</t>
  </si>
  <si>
    <t>拆旧桥，新建平板桥内垮6m,高3.8m.</t>
  </si>
  <si>
    <t>项目管理费</t>
  </si>
  <si>
    <t>建设规模</t>
  </si>
  <si>
    <t>计划开工时间</t>
  </si>
  <si>
    <t>计划竣工时间</t>
  </si>
  <si>
    <t>是否公示公告</t>
  </si>
  <si>
    <t>条</t>
  </si>
  <si>
    <t>中央财政专项扶贫资金</t>
  </si>
  <si>
    <t>自治区财政专项扶贫资金</t>
  </si>
  <si>
    <t>行业扶贫资金</t>
  </si>
  <si>
    <t>其他资金</t>
  </si>
  <si>
    <t>群众自筹</t>
  </si>
  <si>
    <t>总户数</t>
  </si>
  <si>
    <t>总人数</t>
  </si>
  <si>
    <t>其中</t>
  </si>
  <si>
    <t>波川村</t>
  </si>
  <si>
    <t>松马</t>
  </si>
  <si>
    <t>下南乡波川村松马源林生态产业道路硬化工程</t>
  </si>
  <si>
    <r>
      <t>硬化屯级道路</t>
    </r>
    <r>
      <rPr>
        <sz val="9"/>
        <rFont val="仿宋_GB2312"/>
        <family val="3"/>
        <charset val="134"/>
      </rPr>
      <t>1</t>
    </r>
    <r>
      <rPr>
        <sz val="9"/>
        <color indexed="8"/>
        <rFont val="仿宋_GB2312"/>
        <family val="3"/>
        <charset val="134"/>
      </rPr>
      <t>km，路面砼宽度3.5m，砼厚度0.2m,</t>
    </r>
    <r>
      <rPr>
        <sz val="9"/>
        <color indexed="10"/>
        <rFont val="仿宋_GB2312"/>
        <family val="3"/>
        <charset val="134"/>
      </rPr>
      <t>砂砾垫层20cm、级配碎石基层5cm,培路肩。</t>
    </r>
    <r>
      <rPr>
        <sz val="9"/>
        <color indexed="8"/>
        <rFont val="仿宋_GB2312"/>
        <family val="3"/>
        <charset val="134"/>
      </rPr>
      <t xml:space="preserve">
</t>
    </r>
  </si>
  <si>
    <t>是</t>
  </si>
  <si>
    <t>地蒙村</t>
  </si>
  <si>
    <t>肯才</t>
  </si>
  <si>
    <t>洛阳镇地蒙村下社路口至肯才屯道路硬化工程</t>
  </si>
  <si>
    <r>
      <t>硬化屯级道路长0.81km，路面砼宽度3.5m;砼厚度0.2m，</t>
    </r>
    <r>
      <rPr>
        <sz val="9"/>
        <color indexed="10"/>
        <rFont val="仿宋_GB2312"/>
        <family val="3"/>
        <charset val="134"/>
      </rPr>
      <t>砂砾垫层20cm、级配碎石基层5cm,培路肩。</t>
    </r>
    <r>
      <rPr>
        <sz val="9"/>
        <color indexed="8"/>
        <rFont val="仿宋_GB2312"/>
        <family val="3"/>
        <charset val="134"/>
      </rPr>
      <t xml:space="preserve">
</t>
    </r>
  </si>
  <si>
    <t>永安村</t>
  </si>
  <si>
    <t>才朝</t>
  </si>
  <si>
    <t>洛阳镇永安村才朝屯至塘瑶产业道路硬化工程</t>
  </si>
  <si>
    <r>
      <t>硬化屯级道路1.4km，路面砼宽度3.5m，砼厚度0.2m，</t>
    </r>
    <r>
      <rPr>
        <sz val="9"/>
        <color indexed="10"/>
        <rFont val="仿宋_GB2312"/>
        <family val="3"/>
        <charset val="134"/>
      </rPr>
      <t>砂砾垫层20cm、级配碎石基层5cm，培路肩。</t>
    </r>
    <r>
      <rPr>
        <sz val="9"/>
        <color indexed="8"/>
        <rFont val="仿宋_GB2312"/>
        <family val="3"/>
        <charset val="134"/>
      </rPr>
      <t xml:space="preserve">
</t>
    </r>
  </si>
  <si>
    <t>永权村、永安村</t>
  </si>
  <si>
    <t>下城</t>
  </si>
  <si>
    <t>洛阳镇永权村下城屯至永安村街上道路硬化工程</t>
  </si>
  <si>
    <r>
      <t>硬化屯级道路长2.15km，路面砼宽度3.5m;砼厚度0.2m，</t>
    </r>
    <r>
      <rPr>
        <sz val="9"/>
        <color indexed="10"/>
        <rFont val="仿宋_GB2312"/>
        <family val="3"/>
        <charset val="134"/>
      </rPr>
      <t>级配碎石基层10cm，挡土墙25m³，无培路肩。</t>
    </r>
    <r>
      <rPr>
        <sz val="9"/>
        <color indexed="8"/>
        <rFont val="仿宋_GB2312"/>
        <family val="3"/>
        <charset val="134"/>
      </rPr>
      <t xml:space="preserve">
</t>
    </r>
  </si>
  <si>
    <t>永权村</t>
  </si>
  <si>
    <t>板妙</t>
  </si>
  <si>
    <t>洛阳镇永权村文雅路口至板妙屯道路硬化工程</t>
  </si>
  <si>
    <r>
      <t>硬化屯级道路0.84km，路面砼宽度3.5m;砼厚度0.2m，</t>
    </r>
    <r>
      <rPr>
        <sz val="9"/>
        <color indexed="10"/>
        <rFont val="仿宋_GB2312"/>
        <family val="3"/>
        <charset val="134"/>
      </rPr>
      <t>级配碎石基层10cm，培路肩。</t>
    </r>
    <r>
      <rPr>
        <sz val="9"/>
        <color indexed="8"/>
        <rFont val="仿宋_GB2312"/>
        <family val="3"/>
        <charset val="134"/>
      </rPr>
      <t xml:space="preserve">
</t>
    </r>
  </si>
  <si>
    <t>东财</t>
  </si>
  <si>
    <t>洛阳镇永权村东财屯至羊角山道路硬化工程</t>
  </si>
  <si>
    <r>
      <t>硬化屯级道路2.2km，路面砼宽度3.5m;砼厚度0.2m，</t>
    </r>
    <r>
      <rPr>
        <sz val="9"/>
        <color indexed="10"/>
        <rFont val="仿宋_GB2312"/>
        <family val="3"/>
        <charset val="134"/>
      </rPr>
      <t>500m砂砾垫层20cm、级配碎石基层5cm、培路肩。</t>
    </r>
    <r>
      <rPr>
        <sz val="9"/>
        <color indexed="8"/>
        <rFont val="仿宋_GB2312"/>
        <family val="3"/>
        <charset val="134"/>
      </rPr>
      <t xml:space="preserve">
</t>
    </r>
  </si>
  <si>
    <t>下艾</t>
  </si>
  <si>
    <t>洛阳镇古昌村下艾至上艾屯道路硬化工程</t>
  </si>
  <si>
    <r>
      <t>硬化屯级道路0.56km，路面砼宽度3.5m，砼厚度0.2m</t>
    </r>
    <r>
      <rPr>
        <sz val="9"/>
        <color indexed="10"/>
        <rFont val="仿宋_GB2312"/>
        <family val="3"/>
        <charset val="134"/>
      </rPr>
      <t>;级配碎石基层10cm、培路肩。</t>
    </r>
    <r>
      <rPr>
        <sz val="9"/>
        <color indexed="8"/>
        <rFont val="仿宋_GB2312"/>
        <family val="3"/>
        <charset val="134"/>
      </rPr>
      <t xml:space="preserve">
</t>
    </r>
  </si>
  <si>
    <t>社村村</t>
  </si>
  <si>
    <t>洞塘</t>
  </si>
  <si>
    <t>川山镇社村村洞塘至昊盟生态种养专业合作社道路硬化工程</t>
  </si>
  <si>
    <r>
      <t>硬化屯级道路长1.35km，路面砼宽度3.5m;砼厚度0.2m，</t>
    </r>
    <r>
      <rPr>
        <sz val="9"/>
        <color indexed="10"/>
        <rFont val="仿宋_GB2312"/>
        <family val="3"/>
        <charset val="134"/>
      </rPr>
      <t>砂砾垫层20cm、级配碎石基层5cm,无培路肩。</t>
    </r>
    <r>
      <rPr>
        <sz val="9"/>
        <color indexed="8"/>
        <rFont val="仿宋_GB2312"/>
        <family val="3"/>
        <charset val="134"/>
      </rPr>
      <t xml:space="preserve">
</t>
    </r>
  </si>
  <si>
    <t>网屯</t>
  </si>
  <si>
    <t>川山镇社村村委桥头至网屯一队砂石路建设工程</t>
  </si>
  <si>
    <t xml:space="preserve">新建屯级道路长0.75km，路基宽度4.5m,路面铺砂宽度3.5m;培路肩。
</t>
  </si>
  <si>
    <t>附件：2</t>
  </si>
  <si>
    <t>（扶贫发展资金）基础设施项目建设计划表</t>
  </si>
  <si>
    <t>乡镇</t>
  </si>
  <si>
    <t>东兴</t>
  </si>
  <si>
    <t>标山</t>
  </si>
  <si>
    <t>平乐</t>
  </si>
  <si>
    <t>平乐至独峒新建屯级砂石路</t>
  </si>
  <si>
    <t>路基宽4.5米，路面宽3.5米，石沙厚0.20米、错车道、涵洞等</t>
  </si>
  <si>
    <t>茶山</t>
  </si>
  <si>
    <t>新村</t>
  </si>
  <si>
    <t>新村至小茶新建屯级砂石路</t>
  </si>
  <si>
    <t>小茶</t>
  </si>
  <si>
    <t>小茶至上茶新建屯级砂石路</t>
  </si>
  <si>
    <t>新村至娘峒新建屯级砂石路</t>
  </si>
  <si>
    <t>上茶</t>
  </si>
  <si>
    <t>上茶至汝后新建屯级砂石路</t>
  </si>
  <si>
    <t>温洞</t>
  </si>
  <si>
    <t>百合至温洞新建屯级砂石路</t>
  </si>
  <si>
    <t>龙城</t>
  </si>
  <si>
    <t>肯滩</t>
  </si>
  <si>
    <t>拉北至肯滩新建屯级砂石路</t>
  </si>
  <si>
    <t>龙岩</t>
  </si>
  <si>
    <t>达科</t>
  </si>
  <si>
    <t>李家</t>
  </si>
  <si>
    <t>上孔至李家新建屯级砂石路</t>
  </si>
  <si>
    <t>广荣</t>
  </si>
  <si>
    <t>龙道</t>
  </si>
  <si>
    <t>龙道屯至龙门新建产业砂石路</t>
  </si>
  <si>
    <t>途中加一个4米宽的平板桥，100米需要开挖石头.共5.3元，</t>
  </si>
  <si>
    <t>敢岩</t>
  </si>
  <si>
    <t>通屯道路至敢岩小屯新建屯级砂石路</t>
  </si>
  <si>
    <t>安山</t>
  </si>
  <si>
    <t>上沟</t>
  </si>
  <si>
    <t>板罕至果托新建产业砂石路</t>
  </si>
  <si>
    <t>上料</t>
  </si>
  <si>
    <t>东平至上盘产业基地新建产业道路</t>
  </si>
  <si>
    <t>明伦</t>
  </si>
  <si>
    <t>雅京</t>
  </si>
  <si>
    <t>下碗</t>
  </si>
  <si>
    <t>下碗至邦城新建屯级砂石路</t>
  </si>
  <si>
    <t>路基宽4.5米，路面宽3.5米，石沙厚0.28米、错车道、涵洞等</t>
  </si>
  <si>
    <t>下根</t>
  </si>
  <si>
    <t>下塘至内根新建产业砂石路</t>
  </si>
  <si>
    <t>黄种</t>
  </si>
  <si>
    <t>达往</t>
  </si>
  <si>
    <t>上同至达往新建屯级砂石路</t>
  </si>
  <si>
    <t>路基宽4.5米，路面宽3.5米，石沙厚0.29米、错车道、涵洞等</t>
  </si>
  <si>
    <t>加兴</t>
  </si>
  <si>
    <t>加乐</t>
  </si>
  <si>
    <t>加乐至板架屯级路硬化工程</t>
  </si>
  <si>
    <t>路基宽4.5米，面宽3.5米,砼厚0.20米、错车道、涵洞等</t>
  </si>
  <si>
    <t>板架</t>
  </si>
  <si>
    <t>板架至欧家屯级路硬化工程</t>
  </si>
  <si>
    <t>为才</t>
  </si>
  <si>
    <t>大路至红心香柚基地产业路硬化工程</t>
  </si>
  <si>
    <t>朗闹</t>
  </si>
  <si>
    <t>朗闹至上岭屯级路硬化工程</t>
  </si>
  <si>
    <t>下尧</t>
  </si>
  <si>
    <t>省道至下尧屯级级路硬化工程</t>
  </si>
  <si>
    <t>乙耐</t>
  </si>
  <si>
    <t>肯闹至乙耐屯级路硬化工程</t>
  </si>
  <si>
    <t>旁坡拿</t>
  </si>
  <si>
    <t>汝那屯旁坡拿屯级路硬化工程</t>
  </si>
  <si>
    <t>东兴社区</t>
  </si>
  <si>
    <t>久怀</t>
  </si>
  <si>
    <t>大路至桥头屯级路硬化工程</t>
  </si>
  <si>
    <t>社区</t>
  </si>
  <si>
    <t>乡道至东兴镇集中供水池道路硬化工程</t>
  </si>
  <si>
    <t>久灯村</t>
  </si>
  <si>
    <t>久灯</t>
  </si>
  <si>
    <t>达兴路口至久灯屯道路硬化工程</t>
  </si>
  <si>
    <t>久丘</t>
  </si>
  <si>
    <t>达兴路口至久丘屯道路硬化工程</t>
  </si>
  <si>
    <t>上朝</t>
  </si>
  <si>
    <t>下江支路至上朝屯道路硬化工程</t>
  </si>
  <si>
    <t>中朝</t>
  </si>
  <si>
    <t>上朝屯至中朝屯道路硬化工程</t>
  </si>
  <si>
    <t>下广</t>
  </si>
  <si>
    <t>工程中朝屯至下广屯道路硬化</t>
  </si>
  <si>
    <t>平中</t>
  </si>
  <si>
    <t>下广屯至平中屯道路硬化工程</t>
  </si>
  <si>
    <t>久乐</t>
  </si>
  <si>
    <t>洞桑</t>
  </si>
  <si>
    <t>桥头至洞桑桥屯级路硬化工程</t>
  </si>
  <si>
    <t>色爱</t>
  </si>
  <si>
    <t>村道至色爱屯级路扩宽并硬化工程</t>
  </si>
  <si>
    <t>朝阁</t>
  </si>
  <si>
    <t>达伟</t>
  </si>
  <si>
    <t>达伟屯至油茶基地产业道路硬化工程</t>
  </si>
  <si>
    <t>全线扩宽1—1.5米。</t>
  </si>
  <si>
    <t>汝塘</t>
  </si>
  <si>
    <t>双河口至汝塘屯级路硬化工程</t>
  </si>
  <si>
    <t>增加100米破石方进行新建路面</t>
  </si>
  <si>
    <t>周家</t>
  </si>
  <si>
    <t>村道至周家屯级路扩宽并硬化工程</t>
  </si>
  <si>
    <t>320米新建并硬化</t>
  </si>
  <si>
    <t>肯兰</t>
  </si>
  <si>
    <t>上达比</t>
  </si>
  <si>
    <t>下达比至上达比屯级路硬化工程（二期）</t>
  </si>
  <si>
    <t>肯累</t>
  </si>
  <si>
    <t>主道至肯累屯级路硬化工程（二期）</t>
  </si>
  <si>
    <t>肯学</t>
  </si>
  <si>
    <t>肯学至丰源油茶基地硬化工程</t>
  </si>
  <si>
    <t>可日</t>
  </si>
  <si>
    <t>可日至下怀产业基地道路硬化工程</t>
  </si>
  <si>
    <t>肯朴</t>
  </si>
  <si>
    <t>平城至肯朴屯级路硬化工程</t>
  </si>
  <si>
    <t>久伟</t>
  </si>
  <si>
    <t>达坚</t>
  </si>
  <si>
    <t>翠山至达坚屯级路硬化工程</t>
  </si>
  <si>
    <t>洛阳</t>
  </si>
  <si>
    <t>古昌</t>
  </si>
  <si>
    <t>苏阳</t>
  </si>
  <si>
    <t>平马至苏阳屯级路硬化工程</t>
  </si>
  <si>
    <t>龙水</t>
  </si>
  <si>
    <t>上享</t>
  </si>
  <si>
    <t>通屯道路至上享屯级路硬化工程</t>
  </si>
  <si>
    <t>板老</t>
  </si>
  <si>
    <t>板老至地仙屯级路扩宽并硬化工程</t>
  </si>
  <si>
    <t>豹山</t>
  </si>
  <si>
    <t>上花</t>
  </si>
  <si>
    <t>回头弯至毛角坡上花屯产业路硬化工程</t>
  </si>
  <si>
    <t>相尧</t>
  </si>
  <si>
    <t>拉单</t>
  </si>
  <si>
    <t>拉单至下都屯级路硬化工程</t>
  </si>
  <si>
    <t>三乐</t>
  </si>
  <si>
    <t>久下至肯坤产业路硬化工程</t>
  </si>
  <si>
    <t>全线加宽2米,开挖土方和石方 。</t>
  </si>
  <si>
    <t>豪洞</t>
  </si>
  <si>
    <t>良伞</t>
  </si>
  <si>
    <t>内让至良伞屯级路硬化工程</t>
  </si>
  <si>
    <t>水源</t>
  </si>
  <si>
    <t>上南</t>
  </si>
  <si>
    <t>宝楼</t>
  </si>
  <si>
    <t>上宝楼至下宝楼屯级路硬化工程</t>
  </si>
  <si>
    <t>长美</t>
  </si>
  <si>
    <t>关安</t>
  </si>
  <si>
    <t>才王</t>
  </si>
  <si>
    <t>厚财路口至才王通屯级路硬化工程</t>
  </si>
  <si>
    <t>上火</t>
  </si>
  <si>
    <t>村口至上火屯级路硬化工程</t>
  </si>
  <si>
    <t>下票</t>
  </si>
  <si>
    <t>村道至下票产业基地道路硬化工程</t>
  </si>
  <si>
    <t>长美社区</t>
  </si>
  <si>
    <t>美洞</t>
  </si>
  <si>
    <t>青梅园区产业路扩宽并硬化工程</t>
  </si>
  <si>
    <t>加爆破500米石头。</t>
  </si>
  <si>
    <t>内同</t>
  </si>
  <si>
    <t>才乐</t>
  </si>
  <si>
    <t>通屯道路至八角基地产业道路硬化工程</t>
  </si>
  <si>
    <t>拉类</t>
  </si>
  <si>
    <t>拉类至河滨屯级路硬化工程</t>
  </si>
  <si>
    <t>全线60%土坡扩宽。</t>
  </si>
  <si>
    <t>芭内</t>
  </si>
  <si>
    <t>芭内至才贝屯级路硬化工程</t>
  </si>
  <si>
    <t>内典</t>
  </si>
  <si>
    <t>拉顶</t>
  </si>
  <si>
    <t>拉顶至产业基地道路硬化工程</t>
  </si>
  <si>
    <t>东玉</t>
  </si>
  <si>
    <t>才贝至东玉屯级路硬化工程</t>
  </si>
  <si>
    <t>下麻</t>
  </si>
  <si>
    <t>桥头至下麻屯级路硬化工程</t>
  </si>
  <si>
    <t>板罕</t>
  </si>
  <si>
    <t>后粘至板罕产业基地道路硬化工程</t>
  </si>
  <si>
    <t>那索</t>
  </si>
  <si>
    <t>那索屯平板桥</t>
  </si>
  <si>
    <t>延米</t>
  </si>
  <si>
    <t>桥墩、桥板、引桥</t>
  </si>
  <si>
    <t>肯南</t>
  </si>
  <si>
    <t>肯南屯平板桥</t>
  </si>
  <si>
    <t>百沟</t>
  </si>
  <si>
    <t>百沟屯平板桥</t>
  </si>
  <si>
    <t>久朋</t>
  </si>
  <si>
    <t>久朋屯平板桥</t>
  </si>
  <si>
    <t>加乐至板架屯级路中途平板桥</t>
  </si>
  <si>
    <t>板架至欧家屯级路中途平板桥（一）</t>
  </si>
  <si>
    <t>板架至欧家屯级路中途平板桥（二）</t>
  </si>
  <si>
    <t>标山河平板桥</t>
  </si>
  <si>
    <t>才龙</t>
  </si>
  <si>
    <t>才龙屯一队至二队平板桥</t>
  </si>
  <si>
    <t>小茶屯平板桥（一）</t>
  </si>
  <si>
    <t>小茶屯平板桥（二）</t>
  </si>
  <si>
    <t>独峒</t>
  </si>
  <si>
    <t>独峒屯平板桥（一）</t>
  </si>
  <si>
    <t>独峒屯平板桥（二）</t>
  </si>
  <si>
    <t>娘峒</t>
  </si>
  <si>
    <t>娘峒屯平板桥</t>
  </si>
  <si>
    <t>汝后</t>
  </si>
  <si>
    <t>汝后屯平板桥（二）</t>
  </si>
  <si>
    <t>汝后屯平板桥（一）</t>
  </si>
  <si>
    <t>拉北</t>
  </si>
  <si>
    <t>拉北至肯滩屯平板桥</t>
  </si>
  <si>
    <t>达江</t>
  </si>
  <si>
    <t>达江屯平板桥</t>
  </si>
  <si>
    <t>内后</t>
  </si>
  <si>
    <t>内后屯平板桥</t>
  </si>
  <si>
    <t>增加80米的硬化在内</t>
  </si>
  <si>
    <t>下古</t>
  </si>
  <si>
    <t>下古屯平板桥</t>
  </si>
  <si>
    <t>达洞</t>
  </si>
  <si>
    <t>汝伦</t>
  </si>
  <si>
    <t>接村道漫水桥</t>
  </si>
  <si>
    <t>汝严</t>
  </si>
  <si>
    <t>汝严屯平板桥</t>
  </si>
  <si>
    <t>英山</t>
  </si>
  <si>
    <t>那岁屯平板桥</t>
  </si>
  <si>
    <t>拉龙屯平板桥</t>
  </si>
  <si>
    <t>八面</t>
  </si>
  <si>
    <t>植桐屯</t>
  </si>
  <si>
    <t>肯吨平板桥（一)</t>
  </si>
  <si>
    <t>肯吨平板桥（二)</t>
  </si>
  <si>
    <t>桥两头各硬化15米</t>
  </si>
  <si>
    <t>内板屯平板桥</t>
  </si>
  <si>
    <t>拉类屯平板桥</t>
  </si>
  <si>
    <t>同内</t>
  </si>
  <si>
    <t>芭内至才贝屯平板桥</t>
  </si>
  <si>
    <t>百合至温洞平板桥</t>
  </si>
  <si>
    <t>伟报</t>
  </si>
  <si>
    <t>小达兵屯新建砂石路</t>
  </si>
  <si>
    <t>植洞</t>
  </si>
  <si>
    <t>何狂村委至扛洞新建砂石路工程（一）</t>
  </si>
  <si>
    <t>肯塘</t>
  </si>
  <si>
    <t>植洞至肯塘新建砂石路工程</t>
  </si>
  <si>
    <t>内典屯旱藕产业基地道路新建砂石路工程</t>
  </si>
  <si>
    <t>小计</t>
  </si>
  <si>
    <t>川山</t>
  </si>
  <si>
    <t>都川</t>
  </si>
  <si>
    <t>大沙坡</t>
  </si>
  <si>
    <t>北山大路至洞外一号线油茶基地产业路</t>
  </si>
  <si>
    <t>路基宽4.5米，路面宽3.5米，砼厚0.20米、错车道、涵洞等</t>
  </si>
  <si>
    <t>三级路至沙子良扶贫产业基地路硬化4路</t>
  </si>
  <si>
    <t>扶贫产业园</t>
  </si>
  <si>
    <t>三级路至沙子良扶贫产业基地路硬化5路(近防火线)</t>
  </si>
  <si>
    <t>三级路至沙子良扶贫产业基地路硬化1路</t>
  </si>
  <si>
    <t>三级路至沙子良扶贫产业基地路硬化2路</t>
  </si>
  <si>
    <t>三级路至洞外扶贫产业基地路硬化1路</t>
  </si>
  <si>
    <t>三级路至洞外扶贫产业基地路硬化2路</t>
  </si>
  <si>
    <t>三级路至洞外扶贫产业基地路硬化3路</t>
  </si>
  <si>
    <t>北山大路至洞外三号线油茶基地产业路</t>
  </si>
  <si>
    <t>北山大路至沙子量三号线油茶基地产业路</t>
  </si>
  <si>
    <t>北山大路至沙子量二号线油茶基地产业路</t>
  </si>
  <si>
    <t>北山大路至沙子量一号线油茶基地产业路</t>
  </si>
  <si>
    <t>二级路至尾柳山扶贫产业基地路硬化1路</t>
  </si>
  <si>
    <t>二级路至尾柳山扶贫产业基地路硬化2路</t>
  </si>
  <si>
    <t>三标扶贫产业基地路硬化1路</t>
  </si>
  <si>
    <t>三标扶贫产业基地路硬化2路</t>
  </si>
  <si>
    <t>坡元</t>
  </si>
  <si>
    <t>东洞至坡元屯级路硬化工程（二期）</t>
  </si>
  <si>
    <t>红广</t>
  </si>
  <si>
    <t>久仁至红广屯级路硬化工程</t>
  </si>
  <si>
    <t>平安</t>
  </si>
  <si>
    <t>平乐至田朋屯级路硬化工程</t>
  </si>
  <si>
    <t>汝秀</t>
  </si>
  <si>
    <t>汝秀屯级路硬化工程（二期）</t>
  </si>
  <si>
    <t>久单</t>
  </si>
  <si>
    <t>久单屯级路硬化工程（二期）</t>
  </si>
  <si>
    <t>下伦洞</t>
  </si>
  <si>
    <t>下伦洞屯级路硬化工程(二期)</t>
  </si>
  <si>
    <t>街上至村委屯级路硬化工程</t>
  </si>
  <si>
    <t>肯英</t>
  </si>
  <si>
    <t>肯英新屯至旧屯路硬化工程</t>
  </si>
  <si>
    <t>可立</t>
  </si>
  <si>
    <t>可立大屯至小屯路硬化工程</t>
  </si>
  <si>
    <t>百计</t>
  </si>
  <si>
    <t>百计屯级路新建并硬化工程</t>
  </si>
  <si>
    <t>合作</t>
  </si>
  <si>
    <t>同乐</t>
  </si>
  <si>
    <t>同乐路口至电站屯级路硬化工程</t>
  </si>
  <si>
    <t>老英山</t>
  </si>
  <si>
    <t>老英山路口至永吉屯级路硬化工程</t>
  </si>
  <si>
    <t>永权</t>
  </si>
  <si>
    <t>林场</t>
  </si>
  <si>
    <t>阳光生态油茶产业基地道路硬化工程</t>
  </si>
  <si>
    <t>地蒙</t>
  </si>
  <si>
    <t>却谷</t>
  </si>
  <si>
    <t>地蒙村志犇牛场产业基地道路硬化工程</t>
  </si>
  <si>
    <t>地蒙村村民合作社产业基地道路硬化工程</t>
  </si>
  <si>
    <t>谷洞二号线油茶基地产业路</t>
  </si>
  <si>
    <t>谷洞三号线油茶基地产业路</t>
  </si>
  <si>
    <t>百华路口至单巴坡顶油茶基地产业路</t>
  </si>
  <si>
    <t>百华路口至单巴坡顶油茶基地产业路支线</t>
  </si>
  <si>
    <t>吉祥</t>
  </si>
  <si>
    <t>大路至蚕蛹培育基地屯级硬化工程</t>
  </si>
  <si>
    <t>才帛</t>
  </si>
  <si>
    <t>才帛屯</t>
  </si>
  <si>
    <t>桥头至才帛屯级路硬化工程</t>
  </si>
  <si>
    <t>挡土墙300米，开挖路基150米,资金资金4.8万元。</t>
  </si>
  <si>
    <t>何狂村委至扛洞屯级路硬化工程（二）</t>
  </si>
  <si>
    <t>翠山</t>
  </si>
  <si>
    <t>拉江</t>
  </si>
  <si>
    <t>拉江屯至雷令屯级路硬化工程(二期)</t>
  </si>
  <si>
    <t>茶洞</t>
  </si>
  <si>
    <t>百福至茶洞屯级路硬化工程</t>
  </si>
  <si>
    <t>近洞</t>
  </si>
  <si>
    <t>大路至近洞产业道路硬化工程</t>
  </si>
  <si>
    <t>翁富</t>
  </si>
  <si>
    <t>村道至翁富屯级路增加错车道建设</t>
  </si>
  <si>
    <t>个</t>
  </si>
  <si>
    <t>挖沟土方、开炸石头、砌挡土墙、平整路面、回填路基、硬化路等。</t>
  </si>
  <si>
    <t>三美</t>
  </si>
  <si>
    <t>仕兰</t>
  </si>
  <si>
    <t>仕兰屯产业基地道路硬化工程</t>
  </si>
  <si>
    <t>里腊</t>
  </si>
  <si>
    <t>里依</t>
  </si>
  <si>
    <t>龙柱至里依产业基地道路硬化工程</t>
  </si>
  <si>
    <t>大罗</t>
  </si>
  <si>
    <t>大罗屯产业基地道路硬化工程</t>
  </si>
  <si>
    <t>思恩</t>
  </si>
  <si>
    <t>西南</t>
  </si>
  <si>
    <t>肯圩</t>
  </si>
  <si>
    <t>腰旱至拿办产业基地道路硬化工程</t>
  </si>
  <si>
    <t>中山</t>
  </si>
  <si>
    <t>下李乐</t>
  </si>
  <si>
    <t>中山下李乐扶贫产业基地路</t>
  </si>
  <si>
    <t>下南</t>
  </si>
  <si>
    <t>仪凤</t>
  </si>
  <si>
    <t>肯庭</t>
  </si>
  <si>
    <t>古怀至肯庭屯级路硬化工程</t>
  </si>
  <si>
    <t>驯乐</t>
  </si>
  <si>
    <t>康宁</t>
  </si>
  <si>
    <t>尧乐一队</t>
  </si>
  <si>
    <t>尧乐一队至贵洞屯级路硬化工程</t>
  </si>
  <si>
    <t>平地</t>
  </si>
  <si>
    <t>平地至嗮洞产业基地道路硬化工程</t>
  </si>
  <si>
    <t>光荣</t>
  </si>
  <si>
    <t>龙道屯平板桥</t>
  </si>
  <si>
    <t>桥墩、桥板、引桥、防护栏等</t>
  </si>
  <si>
    <t>下屯屯</t>
  </si>
  <si>
    <t>下屯屯平板桥（二）</t>
  </si>
  <si>
    <t>沙平</t>
  </si>
  <si>
    <t>沙平屯平板桥</t>
  </si>
  <si>
    <t>增加两头挡土墙115立方，道路220平方米。增加资金6万元</t>
  </si>
  <si>
    <t>新洞</t>
  </si>
  <si>
    <t>新洞平板桥</t>
  </si>
  <si>
    <t>久望</t>
  </si>
  <si>
    <t>久望屯路桥（主道）</t>
  </si>
  <si>
    <t>久小</t>
  </si>
  <si>
    <t>久小屯平板桥（一）</t>
  </si>
  <si>
    <t>拉美</t>
  </si>
  <si>
    <t xml:space="preserve">  拉美平板桥</t>
  </si>
  <si>
    <t>增加48.5米的道路硬化在内</t>
  </si>
  <si>
    <t>下麻屯平板桥</t>
  </si>
  <si>
    <t>桥墩、桥板、引桥、防护栏等（增加挡土墙，硬化路面）</t>
  </si>
  <si>
    <t>田边</t>
  </si>
  <si>
    <t>田边屯平板桥(一)</t>
  </si>
  <si>
    <t>田边屯平板桥(二)</t>
  </si>
  <si>
    <t>可立屯平板桥（一）</t>
  </si>
  <si>
    <t>增加50米的扩宽并硬化道路在内</t>
  </si>
  <si>
    <t>可立屯平板桥（二）</t>
  </si>
  <si>
    <t>老英山平板桥</t>
  </si>
  <si>
    <t>江色</t>
  </si>
  <si>
    <t>江色屯平板桥</t>
  </si>
  <si>
    <t>永吉屯平板桥</t>
  </si>
  <si>
    <t>肯屯</t>
  </si>
  <si>
    <t>拉碾至肯屯屯平板桥</t>
  </si>
  <si>
    <t>仕兰屯产业基地平板桥</t>
  </si>
  <si>
    <t>长北</t>
  </si>
  <si>
    <t>必横</t>
  </si>
  <si>
    <t>必横屯平板桥</t>
  </si>
  <si>
    <t>镇北</t>
  </si>
  <si>
    <t>肯里</t>
  </si>
  <si>
    <t>肯里屯农田水利灌溉建设工程</t>
  </si>
  <si>
    <t>蓄水室、沉沙室、水管安装等</t>
  </si>
  <si>
    <t>五圩</t>
  </si>
  <si>
    <t>五圩等四个屯</t>
  </si>
  <si>
    <t>安全饮水工程</t>
  </si>
  <si>
    <t>处</t>
  </si>
  <si>
    <t>安全饮水配套设施</t>
  </si>
  <si>
    <t>白丹</t>
  </si>
  <si>
    <t>坡天等四个屯</t>
  </si>
  <si>
    <t>兰且、金明</t>
  </si>
  <si>
    <t>顺宁</t>
  </si>
  <si>
    <t>顺宁村委附属工程维修</t>
  </si>
  <si>
    <t>平板桥、砌挡土墙、清理水沟、回填土方、硬化地板等</t>
  </si>
  <si>
    <t>全县</t>
  </si>
  <si>
    <t>挖沟土方、开炸石头、砌挡土墙、平整路面；回填路基、硬化路等。</t>
  </si>
  <si>
    <t>补2018年续建项目资金</t>
  </si>
  <si>
    <t>保平屯</t>
  </si>
  <si>
    <t>保平屯产业基地新建砂石路</t>
  </si>
  <si>
    <t>√</t>
  </si>
  <si>
    <t>松仁屯</t>
  </si>
  <si>
    <t>松仁屯产业基地新建砂石路</t>
  </si>
  <si>
    <t>长美乡</t>
  </si>
  <si>
    <t>内典村</t>
  </si>
  <si>
    <t>肯敢屯</t>
  </si>
  <si>
    <t>肯敢至肯打产业基地新建砂石路</t>
  </si>
  <si>
    <t>下肥屯</t>
  </si>
  <si>
    <t>下肥至茶平屯级路硬化工程</t>
  </si>
  <si>
    <t>脚下屯</t>
  </si>
  <si>
    <t>脚下屯至龙脉产业基地道路硬化工程</t>
  </si>
  <si>
    <t>下柳屯</t>
  </si>
  <si>
    <t>下柳屯产业基地道路硬化工程</t>
  </si>
  <si>
    <t>东兴镇</t>
  </si>
  <si>
    <t>板交屯</t>
  </si>
  <si>
    <t>环江柑曲种养合作社产业基地道路硬化工程</t>
  </si>
  <si>
    <t>龙岩乡</t>
  </si>
  <si>
    <t>黄种村</t>
  </si>
  <si>
    <t>伟报屯</t>
  </si>
  <si>
    <t>伟报屯产业基地道路硬化工程</t>
  </si>
  <si>
    <t>坳桃二组</t>
  </si>
  <si>
    <t>呦桃二组屯级路硬化工程</t>
  </si>
  <si>
    <t>平新屯</t>
  </si>
  <si>
    <t>交平坡产业基地道路硬化工程</t>
  </si>
  <si>
    <t>团结村</t>
  </si>
  <si>
    <t>团仕屯</t>
  </si>
  <si>
    <t>达路至团仕二队屯级路硬化工程</t>
  </si>
  <si>
    <t>上桃屯</t>
  </si>
  <si>
    <t>下桃至上桃屯级路硬化工程</t>
  </si>
  <si>
    <t>合作屯</t>
  </si>
  <si>
    <t>环江洛阳惠农水果种植专业合作社产业道路硬化工程</t>
  </si>
  <si>
    <t>才谷屯</t>
  </si>
  <si>
    <t>大路至才谷屯级路硬化工程</t>
  </si>
  <si>
    <t>洞角屯</t>
  </si>
  <si>
    <t>金乐至洞角屯级路硬化工程</t>
  </si>
  <si>
    <t>妙石村</t>
  </si>
  <si>
    <t>天雄屯</t>
  </si>
  <si>
    <t>天雄至六道屯级路硬化工程</t>
  </si>
  <si>
    <t>明伦镇</t>
  </si>
  <si>
    <t>柳平村</t>
  </si>
  <si>
    <t>玉华屯</t>
  </si>
  <si>
    <t>玉华屯养殖场道路硬化工程</t>
  </si>
  <si>
    <t>水源社区</t>
  </si>
  <si>
    <t>坡华屯</t>
  </si>
  <si>
    <t>恒丰生态农香柚产业示范基地道路硬化工程</t>
  </si>
  <si>
    <t>含香村</t>
  </si>
  <si>
    <t>宽桥屯</t>
  </si>
  <si>
    <t>宽桥屯社种养合作产业基地道路硬化工程</t>
  </si>
  <si>
    <t>三才村</t>
  </si>
  <si>
    <t>盘江屯</t>
  </si>
  <si>
    <t>大路至盘江屯级路硬化工程</t>
  </si>
  <si>
    <t>安良村</t>
  </si>
  <si>
    <t>花欧屯</t>
  </si>
  <si>
    <t>花欧屯产业基地道路硬化工程</t>
  </si>
  <si>
    <t>内喊屯</t>
  </si>
  <si>
    <t>花椒产业基地道路硬化工程</t>
  </si>
  <si>
    <t>中山村</t>
  </si>
  <si>
    <t>塘母屯</t>
  </si>
  <si>
    <t>中山村东兴组至塘母屯级路硬化工程</t>
  </si>
  <si>
    <t>驯乐点</t>
  </si>
  <si>
    <t>中山村驯乐扶贫产业基地道路硬化工程</t>
  </si>
  <si>
    <t>文化村</t>
  </si>
  <si>
    <t>才保屯</t>
  </si>
  <si>
    <t>内卯至才保屯级路硬化工程</t>
  </si>
  <si>
    <t>上李乐屯</t>
  </si>
  <si>
    <t>中山上李乐扶贫产业基地道路硬化工程</t>
  </si>
  <si>
    <t>下李乐屯</t>
  </si>
  <si>
    <t>中山下李乐扶贫产业基地道路硬化工程</t>
  </si>
  <si>
    <t>下塘村</t>
  </si>
  <si>
    <t>下埂屯</t>
  </si>
  <si>
    <t>国防路至下埂屯级路硬化工程</t>
  </si>
  <si>
    <t>江洞屯</t>
  </si>
  <si>
    <t>大路至江洞一队屯级路硬化工程</t>
  </si>
  <si>
    <t>八福村</t>
  </si>
  <si>
    <t>肯定屯</t>
  </si>
  <si>
    <t>大路至肯定屯级路硬化工程</t>
  </si>
  <si>
    <t>大才乡</t>
  </si>
  <si>
    <t>同进村</t>
  </si>
  <si>
    <t>坡西屯</t>
  </si>
  <si>
    <t>那郎平板桥</t>
  </si>
  <si>
    <t>驯乐乡</t>
  </si>
  <si>
    <t>康宁村</t>
  </si>
  <si>
    <t>贵洞屯</t>
  </si>
  <si>
    <t>尧乐一队至贵洞屯平板桥</t>
  </si>
  <si>
    <t>内卯至才保屯平板桥</t>
  </si>
  <si>
    <t>朝各村</t>
  </si>
  <si>
    <t>丁由山屯</t>
  </si>
  <si>
    <t>丁由山屯平板桥</t>
  </si>
  <si>
    <t>附件3：</t>
  </si>
  <si>
    <t>（扶贫发展资金）村集体经济项目建设计划表</t>
  </si>
  <si>
    <t>金额单位：万元</t>
  </si>
  <si>
    <t>村委</t>
  </si>
  <si>
    <t>总投资（万元）</t>
  </si>
  <si>
    <t>覆盖范围</t>
  </si>
  <si>
    <t>受益农户</t>
  </si>
  <si>
    <t>效益测算</t>
  </si>
  <si>
    <t>财政资金</t>
  </si>
  <si>
    <t>其它</t>
  </si>
  <si>
    <t>贫困村</t>
  </si>
  <si>
    <t>面上村</t>
  </si>
  <si>
    <t>合计（户）</t>
  </si>
  <si>
    <t>建档立卡户</t>
  </si>
  <si>
    <t>建档立卡人数</t>
  </si>
  <si>
    <t>非建档立卡户</t>
  </si>
  <si>
    <t>非建档立卡人数</t>
  </si>
  <si>
    <t>新增产值（万元）</t>
  </si>
  <si>
    <t>新增纯收入（万元）</t>
  </si>
  <si>
    <t>新增人均纯收入（元）</t>
  </si>
  <si>
    <t>省级财政扶贫资金</t>
  </si>
  <si>
    <t>市级财政投入资金</t>
  </si>
  <si>
    <t>县级整合资金资金</t>
  </si>
  <si>
    <t>企业（合作社）自筹</t>
  </si>
  <si>
    <t>农户自筹</t>
  </si>
  <si>
    <t>大才</t>
  </si>
  <si>
    <t>村集体经济</t>
  </si>
  <si>
    <t>各旦村、山洞村、里腊村、三美村、上南社区</t>
  </si>
  <si>
    <t>古昌村、文雅村、玉合村、地蒙村、妙石村、永权村</t>
  </si>
  <si>
    <t>白丹村、洞敢村、东山村、五圩村、下丰村、下荣村、茶江村、顶吉村、乐衣村、琳琅村、塘万村</t>
  </si>
  <si>
    <t>才门村、古周村、景阳村、塘八村、希远村、下塘村、仪凤村、玉环村、中南村</t>
  </si>
  <si>
    <t>大安</t>
  </si>
  <si>
    <t>爱洞村、八福村、关安村、內典村、内同村</t>
  </si>
  <si>
    <t>八面村、翠山村、干城村、柳平村、龙水村、豹山村、才帛村、豪洞村、何狂村、吉祥村、相尧村、雅京村、英豪村</t>
  </si>
  <si>
    <t>茶山村、达兴村、平安村、为才村、标山村、加兴村、久灯村、龙城村</t>
  </si>
  <si>
    <t>安山村、朝阁村、达洞村、达科村、敢岩村、广荣村、黄种村、久乐村、久伟村、城皇村、肯兰村</t>
  </si>
  <si>
    <t>长北村、山岗村、顺宁村、太平村、镇北村、大吉村、平莫村、全安村</t>
  </si>
  <si>
    <t>附件4：</t>
  </si>
  <si>
    <t>（扶贫发展资金）产业扶持项目建设计划表</t>
  </si>
  <si>
    <t>建设性质</t>
  </si>
  <si>
    <t xml:space="preserve">项目类别 </t>
  </si>
  <si>
    <t>项目内容及规模</t>
  </si>
  <si>
    <t>直接补助</t>
  </si>
  <si>
    <t>间接补助</t>
  </si>
  <si>
    <t>单位投资标准（元）</t>
  </si>
  <si>
    <r>
      <rPr>
        <sz val="9"/>
        <rFont val="宋体"/>
        <charset val="134"/>
      </rPr>
      <t>单位补助标准</t>
    </r>
    <r>
      <rPr>
        <sz val="9"/>
        <rFont val="Arial Narrow"/>
        <charset val="0"/>
      </rPr>
      <t xml:space="preserve">
</t>
    </r>
    <r>
      <rPr>
        <sz val="9"/>
        <rFont val="宋体"/>
        <charset val="134"/>
      </rPr>
      <t>（元）</t>
    </r>
  </si>
  <si>
    <t>信贷资金</t>
  </si>
  <si>
    <t>历年异地安置村</t>
  </si>
  <si>
    <t>扶贫生态移民村</t>
  </si>
  <si>
    <t>发展种植（亩）</t>
  </si>
  <si>
    <t>低产改造（亩）</t>
  </si>
  <si>
    <t>家禽养殖（万羽）</t>
  </si>
  <si>
    <r>
      <rPr>
        <sz val="9"/>
        <rFont val="宋体"/>
        <charset val="134"/>
      </rPr>
      <t>家畜养殖</t>
    </r>
    <r>
      <rPr>
        <sz val="9"/>
        <rFont val="Arial Narrow"/>
        <charset val="0"/>
      </rPr>
      <t xml:space="preserve"> </t>
    </r>
    <r>
      <rPr>
        <sz val="9"/>
        <rFont val="宋体"/>
        <charset val="134"/>
      </rPr>
      <t>（头</t>
    </r>
    <r>
      <rPr>
        <sz val="9"/>
        <rFont val="Arial Narrow"/>
        <charset val="0"/>
      </rPr>
      <t>/</t>
    </r>
    <r>
      <rPr>
        <sz val="9"/>
        <rFont val="宋体"/>
        <charset val="134"/>
      </rPr>
      <t>只）</t>
    </r>
  </si>
  <si>
    <t>水产养殖（公斤）</t>
  </si>
  <si>
    <t>其他</t>
  </si>
  <si>
    <t>贷款贴息（元）</t>
  </si>
  <si>
    <t>保险补贴（元）</t>
  </si>
  <si>
    <t>产业扶持</t>
  </si>
  <si>
    <t>先建后补</t>
  </si>
  <si>
    <t>附件5</t>
  </si>
  <si>
    <t>2019年以工代赈项目建设计划表</t>
  </si>
  <si>
    <t>金额：万元</t>
  </si>
  <si>
    <t>项目责任单位</t>
  </si>
  <si>
    <t>时间进度</t>
  </si>
  <si>
    <t>建设内容及规模</t>
  </si>
  <si>
    <t>补助标准</t>
  </si>
  <si>
    <t>项目效果目标</t>
  </si>
  <si>
    <t>投资总额（万元）</t>
  </si>
  <si>
    <t>其中：财政专项扶贫资金</t>
  </si>
  <si>
    <t>资金合计</t>
  </si>
  <si>
    <t>驯乐乡太平村委至三茶屯砂石路</t>
  </si>
  <si>
    <t>县发改局</t>
  </si>
  <si>
    <t>驯乐乡太平村委三茶屯</t>
  </si>
  <si>
    <t xml:space="preserve"> 2019年4月开工，12月底前竣工</t>
  </si>
  <si>
    <t xml:space="preserve">新建砂石道路4公里，路基宽4.5米，路面宽3.5米。 </t>
  </si>
  <si>
    <t>30万元/公里</t>
  </si>
  <si>
    <t>解决760人行路难问题,其中贫困户93户267人。</t>
  </si>
  <si>
    <t>长美乡内同村河兵经爱洞村财美屯至关安村塘卜屯砂石道路</t>
  </si>
  <si>
    <t>长美乡内同村河兵屯、爱洞村财美屯、关安村塘卜屯</t>
  </si>
  <si>
    <t xml:space="preserve">新建砂石道路5公里，路基宽4.5米，路面宽3.5米。 </t>
  </si>
  <si>
    <t>20万元/公里</t>
  </si>
  <si>
    <t>解决521人行路难问题，其中贫困户66户246人。</t>
  </si>
  <si>
    <t xml:space="preserve">下南乡堂八村松公屯至英洞屯矿石路 </t>
  </si>
  <si>
    <t>下南乡堂八村松公屯、英洞屯</t>
  </si>
  <si>
    <t xml:space="preserve">新建砂石道路2公里，路基宽4.5米，路面宽3.5米。 </t>
  </si>
  <si>
    <t>解决250人行路难问题，其中贫困户5户 10人。</t>
  </si>
  <si>
    <t>水源镇三美村下圩至新村屯道路扩建工程</t>
  </si>
  <si>
    <t>水源镇三美村下圩屯、新村屯</t>
  </si>
  <si>
    <t xml:space="preserve">扩建道路1.7公里，路基宽2.5米，水泥硬化路面宽1.5米，厚0.2米 </t>
  </si>
  <si>
    <t>25万元/公里</t>
  </si>
  <si>
    <t>解决450人行路难问题，其中贫困户29 户116人。</t>
  </si>
  <si>
    <t>驯乐乡大吉村南洞屯至荔波县茂兰镇立化村瑶寨组边界砂石路</t>
  </si>
  <si>
    <t>驯乐乡大吉村</t>
  </si>
  <si>
    <t xml:space="preserve"> 2019年6月开工，12月底前竣工</t>
  </si>
  <si>
    <t>新建砂石道路4公里，路基宽4.5米，路面宽3.5米。解决1398人行路难问题。</t>
  </si>
  <si>
    <t>解决1398人行路难问题。</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</si>
</sst>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176" formatCode="0_ "/>
    <numFmt numFmtId="177" formatCode="0_);[Red]\(0\)"/>
    <numFmt numFmtId="41" formatCode="_ * #,##0_ ;_ * \-#,##0_ ;_ * &quot;-&quot;_ ;_ @_ "/>
    <numFmt numFmtId="178" formatCode="0.00;[Red]0.00"/>
    <numFmt numFmtId="179" formatCode="0.00_ "/>
  </numFmts>
  <fonts count="66">
    <font>
      <sz val="12"/>
      <name val="宋体"/>
      <charset val="134"/>
    </font>
    <font>
      <sz val="16"/>
      <color indexed="8"/>
      <name val="黑体"/>
      <charset val="134"/>
    </font>
    <font>
      <sz val="12"/>
      <color indexed="8"/>
      <name val="黑体"/>
      <charset val="134"/>
    </font>
    <font>
      <b/>
      <sz val="20"/>
      <color indexed="8"/>
      <name val="方正小标宋简体"/>
      <charset val="134"/>
    </font>
    <font>
      <sz val="10"/>
      <name val="宋体"/>
      <charset val="134"/>
    </font>
    <font>
      <sz val="20"/>
      <color indexed="8"/>
      <name val="方正小标宋简体"/>
      <charset val="134"/>
    </font>
    <font>
      <b/>
      <sz val="12"/>
      <color indexed="8"/>
      <name val="仿宋_GB2312"/>
      <charset val="134"/>
    </font>
    <font>
      <sz val="10"/>
      <color indexed="8"/>
      <name val="宋体"/>
      <charset val="134"/>
    </font>
    <font>
      <b/>
      <sz val="12"/>
      <color indexed="10"/>
      <name val="仿宋_GB2312"/>
      <charset val="134"/>
    </font>
    <font>
      <b/>
      <sz val="12"/>
      <name val="仿宋_GB2312"/>
      <charset val="134"/>
    </font>
    <font>
      <sz val="20"/>
      <name val="方正小标宋_GBK"/>
      <charset val="134"/>
    </font>
    <font>
      <sz val="9"/>
      <name val="方正小标宋_GBK"/>
      <charset val="134"/>
    </font>
    <font>
      <sz val="9"/>
      <name val="宋体"/>
      <charset val="134"/>
    </font>
    <font>
      <sz val="9"/>
      <name val="Arial Narrow"/>
      <charset val="0"/>
    </font>
    <font>
      <b/>
      <sz val="9"/>
      <name val="宋体"/>
      <charset val="134"/>
    </font>
    <font>
      <sz val="9"/>
      <name val="黑体"/>
      <charset val="134"/>
    </font>
    <font>
      <sz val="14"/>
      <name val="方正小标宋_GBK"/>
      <charset val="134"/>
    </font>
    <font>
      <sz val="8"/>
      <name val="宋体"/>
      <charset val="134"/>
    </font>
    <font>
      <sz val="9"/>
      <name val="仿宋_GB2312"/>
      <charset val="134"/>
    </font>
    <font>
      <sz val="14"/>
      <name val="宋体"/>
      <charset val="134"/>
    </font>
    <font>
      <b/>
      <sz val="16"/>
      <name val="宋体"/>
      <charset val="134"/>
    </font>
    <font>
      <b/>
      <sz val="8"/>
      <name val="宋体"/>
      <charset val="134"/>
    </font>
    <font>
      <sz val="8"/>
      <color indexed="8"/>
      <name val="宋体"/>
      <charset val="134"/>
    </font>
    <font>
      <sz val="8"/>
      <color indexed="8"/>
      <name val="仿宋_GB2312"/>
      <family val="3"/>
      <charset val="134"/>
    </font>
    <font>
      <sz val="8"/>
      <name val="Arial"/>
      <family val="2"/>
      <charset val="0"/>
    </font>
    <font>
      <sz val="10"/>
      <name val="宋体"/>
      <charset val="134"/>
      <scheme val="minor"/>
    </font>
    <font>
      <sz val="11"/>
      <color theme="1"/>
      <name val="宋体"/>
      <charset val="134"/>
      <scheme val="minor"/>
    </font>
    <font>
      <sz val="9"/>
      <color theme="1"/>
      <name val="宋体"/>
      <charset val="134"/>
      <scheme val="minor"/>
    </font>
    <font>
      <sz val="12"/>
      <name val="宋体"/>
      <charset val="134"/>
      <scheme val="minor"/>
    </font>
    <font>
      <sz val="8"/>
      <name val="宋体"/>
      <charset val="134"/>
      <scheme val="minor"/>
    </font>
    <font>
      <b/>
      <sz val="16"/>
      <name val="宋体"/>
      <charset val="134"/>
      <scheme val="minor"/>
    </font>
    <font>
      <b/>
      <sz val="9"/>
      <name val="宋体"/>
      <charset val="134"/>
      <scheme val="minor"/>
    </font>
    <font>
      <b/>
      <sz val="8"/>
      <name val="宋体"/>
      <charset val="134"/>
      <scheme val="minor"/>
    </font>
    <font>
      <sz val="9"/>
      <name val="宋体"/>
      <charset val="134"/>
      <scheme val="minor"/>
    </font>
    <font>
      <sz val="10"/>
      <color indexed="8"/>
      <name val="宋体"/>
      <charset val="134"/>
      <scheme val="minor"/>
    </font>
    <font>
      <sz val="8"/>
      <color indexed="8"/>
      <name val="宋体"/>
      <charset val="134"/>
      <scheme val="minor"/>
    </font>
    <font>
      <sz val="8"/>
      <color rgb="FF000000"/>
      <name val="宋体"/>
      <charset val="134"/>
      <scheme val="minor"/>
    </font>
    <font>
      <sz val="10"/>
      <color theme="1"/>
      <name val="宋体"/>
      <charset val="134"/>
      <scheme val="minor"/>
    </font>
    <font>
      <sz val="9"/>
      <name val="仿宋"/>
      <family val="3"/>
      <charset val="134"/>
    </font>
    <font>
      <sz val="9"/>
      <color rgb="FF000000"/>
      <name val="仿宋_GB2312"/>
      <family val="3"/>
      <charset val="134"/>
    </font>
    <font>
      <sz val="9"/>
      <color theme="1"/>
      <name val="宋体"/>
      <charset val="134"/>
    </font>
    <font>
      <sz val="9"/>
      <color indexed="10"/>
      <name val="仿宋"/>
      <family val="3"/>
      <charset val="134"/>
    </font>
    <font>
      <sz val="9"/>
      <color indexed="8"/>
      <name val="宋体"/>
      <charset val="134"/>
    </font>
    <font>
      <sz val="11"/>
      <color theme="0"/>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sz val="11"/>
      <color theme="1"/>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sz val="10"/>
      <name val="Arial"/>
      <charset val="0"/>
    </font>
    <font>
      <b/>
      <sz val="11"/>
      <color theme="1"/>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u/>
      <sz val="11"/>
      <color rgb="FF0000FF"/>
      <name val="宋体"/>
      <charset val="0"/>
      <scheme val="minor"/>
    </font>
    <font>
      <sz val="9"/>
      <name val="仿宋_GB2312"/>
      <family val="3"/>
      <charset val="134"/>
    </font>
    <font>
      <sz val="9"/>
      <color indexed="8"/>
      <name val="仿宋_GB2312"/>
      <family val="3"/>
      <charset val="134"/>
    </font>
    <font>
      <sz val="9"/>
      <color indexed="10"/>
      <name val="仿宋_GB2312"/>
      <family val="3"/>
      <charset val="134"/>
    </font>
  </fonts>
  <fills count="3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42" fontId="26" fillId="0" borderId="0" applyFont="0" applyFill="0" applyBorder="0" applyAlignment="0" applyProtection="0">
      <alignment vertical="center"/>
    </xf>
    <xf numFmtId="0" fontId="47" fillId="27" borderId="0" applyNumberFormat="0" applyBorder="0" applyAlignment="0" applyProtection="0">
      <alignment vertical="center"/>
    </xf>
    <xf numFmtId="0" fontId="54" fillId="20" borderId="11"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47" fillId="15" borderId="0" applyNumberFormat="0" applyBorder="0" applyAlignment="0" applyProtection="0">
      <alignment vertical="center"/>
    </xf>
    <xf numFmtId="0" fontId="50" fillId="11" borderId="0" applyNumberFormat="0" applyBorder="0" applyAlignment="0" applyProtection="0">
      <alignment vertical="center"/>
    </xf>
    <xf numFmtId="43" fontId="26" fillId="0" borderId="0" applyFont="0" applyFill="0" applyBorder="0" applyAlignment="0" applyProtection="0">
      <alignment vertical="center"/>
    </xf>
    <xf numFmtId="0" fontId="43" fillId="35" borderId="0" applyNumberFormat="0" applyBorder="0" applyAlignment="0" applyProtection="0">
      <alignment vertical="center"/>
    </xf>
    <xf numFmtId="0" fontId="62" fillId="0" borderId="0" applyNumberFormat="0" applyFill="0" applyBorder="0" applyAlignment="0" applyProtection="0">
      <alignment vertical="center"/>
    </xf>
    <xf numFmtId="9" fontId="26" fillId="0" borderId="0" applyFont="0" applyFill="0" applyBorder="0" applyAlignment="0" applyProtection="0">
      <alignment vertical="center"/>
    </xf>
    <xf numFmtId="0" fontId="12" fillId="0" borderId="0">
      <alignment vertical="center"/>
    </xf>
    <xf numFmtId="0" fontId="60" fillId="0" borderId="0" applyNumberFormat="0" applyFill="0" applyBorder="0" applyAlignment="0" applyProtection="0">
      <alignment vertical="center"/>
    </xf>
    <xf numFmtId="0" fontId="26" fillId="34" borderId="16" applyNumberFormat="0" applyFont="0" applyAlignment="0" applyProtection="0">
      <alignment vertical="center"/>
    </xf>
    <xf numFmtId="0" fontId="43" fillId="19" borderId="0" applyNumberFormat="0" applyBorder="0" applyAlignment="0" applyProtection="0">
      <alignment vertical="center"/>
    </xf>
    <xf numFmtId="0" fontId="5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6" fillId="0" borderId="10" applyNumberFormat="0" applyFill="0" applyAlignment="0" applyProtection="0">
      <alignment vertical="center"/>
    </xf>
    <xf numFmtId="0" fontId="45" fillId="0" borderId="10" applyNumberFormat="0" applyFill="0" applyAlignment="0" applyProtection="0">
      <alignment vertical="center"/>
    </xf>
    <xf numFmtId="0" fontId="43" fillId="14" borderId="0" applyNumberFormat="0" applyBorder="0" applyAlignment="0" applyProtection="0">
      <alignment vertical="center"/>
    </xf>
    <xf numFmtId="0" fontId="53" fillId="0" borderId="13" applyNumberFormat="0" applyFill="0" applyAlignment="0" applyProtection="0">
      <alignment vertical="center"/>
    </xf>
    <xf numFmtId="0" fontId="43" fillId="13" borderId="0" applyNumberFormat="0" applyBorder="0" applyAlignment="0" applyProtection="0">
      <alignment vertical="center"/>
    </xf>
    <xf numFmtId="0" fontId="51" fillId="10" borderId="12" applyNumberFormat="0" applyAlignment="0" applyProtection="0">
      <alignment vertical="center"/>
    </xf>
    <xf numFmtId="0" fontId="49" fillId="10" borderId="11" applyNumberFormat="0" applyAlignment="0" applyProtection="0">
      <alignment vertical="center"/>
    </xf>
    <xf numFmtId="0" fontId="55" fillId="24" borderId="14" applyNumberFormat="0" applyAlignment="0" applyProtection="0">
      <alignment vertical="center"/>
    </xf>
    <xf numFmtId="0" fontId="47" fillId="33" borderId="0" applyNumberFormat="0" applyBorder="0" applyAlignment="0" applyProtection="0">
      <alignment vertical="center"/>
    </xf>
    <xf numFmtId="0" fontId="43" fillId="18" borderId="0" applyNumberFormat="0" applyBorder="0" applyAlignment="0" applyProtection="0">
      <alignment vertical="center"/>
    </xf>
    <xf numFmtId="0" fontId="44" fillId="0" borderId="9" applyNumberFormat="0" applyFill="0" applyAlignment="0" applyProtection="0">
      <alignment vertical="center"/>
    </xf>
    <xf numFmtId="0" fontId="57" fillId="0" borderId="15" applyNumberFormat="0" applyFill="0" applyAlignment="0" applyProtection="0">
      <alignment vertical="center"/>
    </xf>
    <xf numFmtId="0" fontId="58" fillId="30" borderId="0" applyNumberFormat="0" applyBorder="0" applyAlignment="0" applyProtection="0">
      <alignment vertical="center"/>
    </xf>
    <xf numFmtId="0" fontId="48" fillId="9" borderId="0" applyNumberFormat="0" applyBorder="0" applyAlignment="0" applyProtection="0">
      <alignment vertical="center"/>
    </xf>
    <xf numFmtId="0" fontId="47" fillId="29" borderId="0" applyNumberFormat="0" applyBorder="0" applyAlignment="0" applyProtection="0">
      <alignment vertical="center"/>
    </xf>
    <xf numFmtId="0" fontId="43" fillId="23" borderId="0" applyNumberFormat="0" applyBorder="0" applyAlignment="0" applyProtection="0">
      <alignment vertical="center"/>
    </xf>
    <xf numFmtId="0" fontId="47" fillId="26" borderId="0" applyNumberFormat="0" applyBorder="0" applyAlignment="0" applyProtection="0">
      <alignment vertical="center"/>
    </xf>
    <xf numFmtId="0" fontId="47" fillId="32" borderId="0" applyNumberFormat="0" applyBorder="0" applyAlignment="0" applyProtection="0">
      <alignment vertical="center"/>
    </xf>
    <xf numFmtId="0" fontId="47" fillId="22" borderId="0" applyNumberFormat="0" applyBorder="0" applyAlignment="0" applyProtection="0">
      <alignment vertical="center"/>
    </xf>
    <xf numFmtId="0" fontId="47" fillId="21" borderId="0" applyNumberFormat="0" applyBorder="0" applyAlignment="0" applyProtection="0">
      <alignment vertical="center"/>
    </xf>
    <xf numFmtId="0" fontId="43" fillId="28" borderId="0" applyNumberFormat="0" applyBorder="0" applyAlignment="0" applyProtection="0">
      <alignment vertical="center"/>
    </xf>
    <xf numFmtId="0" fontId="43" fillId="6" borderId="0" applyNumberFormat="0" applyBorder="0" applyAlignment="0" applyProtection="0">
      <alignment vertical="center"/>
    </xf>
    <xf numFmtId="0" fontId="47" fillId="8" borderId="0" applyNumberFormat="0" applyBorder="0" applyAlignment="0" applyProtection="0">
      <alignment vertical="center"/>
    </xf>
    <xf numFmtId="0" fontId="47" fillId="31" borderId="0" applyNumberFormat="0" applyBorder="0" applyAlignment="0" applyProtection="0">
      <alignment vertical="center"/>
    </xf>
    <xf numFmtId="0" fontId="43" fillId="7" borderId="0" applyNumberFormat="0" applyBorder="0" applyAlignment="0" applyProtection="0">
      <alignment vertical="center"/>
    </xf>
    <xf numFmtId="0" fontId="47" fillId="17" borderId="0" applyNumberFormat="0" applyBorder="0" applyAlignment="0" applyProtection="0">
      <alignment vertical="center"/>
    </xf>
    <xf numFmtId="0" fontId="43" fillId="25" borderId="0" applyNumberFormat="0" applyBorder="0" applyAlignment="0" applyProtection="0">
      <alignment vertical="center"/>
    </xf>
    <xf numFmtId="0" fontId="43" fillId="5" borderId="0" applyNumberFormat="0" applyBorder="0" applyAlignment="0" applyProtection="0">
      <alignment vertical="center"/>
    </xf>
    <xf numFmtId="0" fontId="47" fillId="16" borderId="0" applyNumberFormat="0" applyBorder="0" applyAlignment="0" applyProtection="0">
      <alignment vertical="center"/>
    </xf>
    <xf numFmtId="0" fontId="43" fillId="12" borderId="0" applyNumberFormat="0" applyBorder="0" applyAlignment="0" applyProtection="0">
      <alignment vertical="center"/>
    </xf>
    <xf numFmtId="0" fontId="0" fillId="0" borderId="0"/>
    <xf numFmtId="0" fontId="0" fillId="0" borderId="0">
      <alignment vertical="center"/>
    </xf>
    <xf numFmtId="0" fontId="4" fillId="0" borderId="0">
      <alignment vertical="center"/>
    </xf>
    <xf numFmtId="0" fontId="12" fillId="0" borderId="0">
      <alignment vertical="center"/>
    </xf>
    <xf numFmtId="0" fontId="56" fillId="0" borderId="0"/>
  </cellStyleXfs>
  <cellXfs count="175">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justify" vertical="center" wrapText="1"/>
    </xf>
    <xf numFmtId="0" fontId="3" fillId="0" borderId="0" xfId="0" applyFont="1" applyFill="1" applyAlignment="1">
      <alignment horizontal="center" vertical="center" wrapText="1"/>
    </xf>
    <xf numFmtId="0" fontId="4" fillId="2" borderId="0" xfId="54" applyFont="1" applyFill="1" applyBorder="1" applyAlignment="1">
      <alignment horizontal="left"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2" borderId="1" xfId="54"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4" fillId="0" borderId="1" xfId="54" applyFont="1" applyBorder="1" applyAlignment="1">
      <alignment horizontal="justify" vertical="center" wrapText="1"/>
    </xf>
    <xf numFmtId="0" fontId="4" fillId="0" borderId="1" xfId="54" applyFont="1" applyBorder="1" applyAlignment="1">
      <alignment horizontal="center" vertical="center"/>
    </xf>
    <xf numFmtId="0" fontId="4" fillId="0" borderId="1" xfId="54" applyFont="1" applyBorder="1" applyAlignment="1">
      <alignment horizontal="center" vertical="center" wrapText="1"/>
    </xf>
    <xf numFmtId="0" fontId="4" fillId="0" borderId="1" xfId="54" applyFont="1" applyBorder="1" applyAlignment="1">
      <alignment vertical="center" wrapText="1"/>
    </xf>
    <xf numFmtId="177" fontId="4" fillId="0" borderId="1" xfId="54" applyNumberFormat="1" applyFont="1" applyBorder="1" applyAlignment="1">
      <alignment horizontal="center" vertical="center" wrapText="1"/>
    </xf>
    <xf numFmtId="0" fontId="0" fillId="0" borderId="0" xfId="0" applyFill="1" applyAlignment="1"/>
    <xf numFmtId="0" fontId="4" fillId="0" borderId="0" xfId="0" applyFont="1" applyFill="1" applyAlignment="1"/>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1" xfId="0" applyFont="1" applyFill="1" applyBorder="1" applyAlignment="1">
      <alignment vertical="center" wrapText="1"/>
    </xf>
    <xf numFmtId="0" fontId="0" fillId="0" borderId="0" xfId="0" applyFont="1" applyFill="1">
      <alignment vertical="center"/>
    </xf>
    <xf numFmtId="0" fontId="0" fillId="0" borderId="0" xfId="0" applyFill="1">
      <alignment vertical="center"/>
    </xf>
    <xf numFmtId="0" fontId="0" fillId="0" borderId="0" xfId="0" applyFill="1" applyAlignment="1">
      <alignment horizontal="left" vertical="center"/>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10" fillId="0" borderId="0" xfId="53" applyFont="1" applyFill="1" applyAlignment="1">
      <alignment horizontal="center" vertical="center" wrapText="1"/>
    </xf>
    <xf numFmtId="0" fontId="11" fillId="0" borderId="0" xfId="53" applyFont="1" applyFill="1" applyBorder="1" applyAlignment="1">
      <alignment horizontal="left" vertical="center"/>
    </xf>
    <xf numFmtId="0" fontId="12" fillId="0" borderId="1" xfId="53" applyFont="1" applyFill="1" applyBorder="1" applyAlignment="1">
      <alignment horizontal="center" vertical="center" wrapText="1"/>
    </xf>
    <xf numFmtId="0" fontId="12" fillId="0" borderId="1" xfId="1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53"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0" xfId="0" applyFont="1" applyFill="1" applyAlignment="1">
      <alignment vertical="center" wrapText="1"/>
    </xf>
    <xf numFmtId="176" fontId="12" fillId="0" borderId="1" xfId="53"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6" fillId="0" borderId="0" xfId="53"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0" fontId="17" fillId="0" borderId="2" xfId="53" applyFont="1" applyFill="1" applyBorder="1" applyAlignment="1">
      <alignment horizontal="center" vertical="center" wrapText="1"/>
    </xf>
    <xf numFmtId="0" fontId="12" fillId="0" borderId="2" xfId="53" applyFont="1" applyFill="1" applyBorder="1" applyAlignment="1">
      <alignment horizontal="center" vertical="center" wrapText="1"/>
    </xf>
    <xf numFmtId="0" fontId="17" fillId="0" borderId="3" xfId="53" applyFont="1" applyFill="1" applyBorder="1" applyAlignment="1">
      <alignment horizontal="center" vertical="center" wrapText="1"/>
    </xf>
    <xf numFmtId="0" fontId="12" fillId="0" borderId="3" xfId="53"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0" borderId="0" xfId="0" applyFont="1" applyFill="1">
      <alignment vertical="center"/>
    </xf>
    <xf numFmtId="0" fontId="12" fillId="2" borderId="0" xfId="0" applyFont="1" applyFill="1" applyBorder="1" applyAlignment="1">
      <alignment horizontal="center" vertical="center"/>
    </xf>
    <xf numFmtId="0" fontId="19" fillId="2" borderId="0" xfId="0" applyFont="1" applyFill="1" applyBorder="1" applyAlignment="1">
      <alignment vertical="center"/>
    </xf>
    <xf numFmtId="0" fontId="0" fillId="0" borderId="0" xfId="0" applyFont="1" applyFill="1" applyBorder="1" applyAlignment="1">
      <alignment horizontal="left" vertical="center"/>
    </xf>
    <xf numFmtId="0" fontId="20" fillId="0" borderId="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52" applyFont="1" applyFill="1" applyBorder="1" applyAlignment="1">
      <alignment horizontal="left" vertical="center" wrapText="1"/>
    </xf>
    <xf numFmtId="0" fontId="12" fillId="0" borderId="1" xfId="51"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1" xfId="51" applyFont="1" applyFill="1" applyBorder="1" applyAlignment="1">
      <alignment vertical="center" wrapText="1"/>
    </xf>
    <xf numFmtId="0" fontId="21" fillId="2" borderId="1" xfId="0" applyFont="1" applyFill="1" applyBorder="1" applyAlignment="1">
      <alignment vertical="center"/>
    </xf>
    <xf numFmtId="0" fontId="17" fillId="2" borderId="1" xfId="0" applyFont="1" applyFill="1" applyBorder="1" applyAlignment="1">
      <alignment vertical="center"/>
    </xf>
    <xf numFmtId="0" fontId="12" fillId="2" borderId="1" xfId="0" applyFont="1" applyFill="1" applyBorder="1" applyAlignment="1">
      <alignment vertical="center"/>
    </xf>
    <xf numFmtId="0" fontId="17" fillId="2" borderId="1" xfId="0" applyFont="1" applyFill="1" applyBorder="1" applyAlignment="1">
      <alignment vertical="center" wrapText="1"/>
    </xf>
    <xf numFmtId="0" fontId="17" fillId="2" borderId="1" xfId="0" applyNumberFormat="1" applyFont="1" applyFill="1" applyBorder="1" applyAlignment="1">
      <alignment vertical="center" wrapText="1"/>
    </xf>
    <xf numFmtId="0" fontId="17" fillId="2" borderId="1" xfId="52" applyFont="1" applyFill="1" applyBorder="1" applyAlignment="1">
      <alignment vertical="center" wrapText="1"/>
    </xf>
    <xf numFmtId="0" fontId="21" fillId="2" borderId="1" xfId="0" applyFont="1" applyFill="1" applyBorder="1" applyAlignment="1">
      <alignment vertical="center" wrapText="1"/>
    </xf>
    <xf numFmtId="0" fontId="12" fillId="2" borderId="1" xfId="0" applyFont="1" applyFill="1" applyBorder="1" applyAlignment="1">
      <alignment vertical="center" wrapText="1"/>
    </xf>
    <xf numFmtId="0" fontId="17" fillId="2" borderId="1" xfId="51" applyFont="1" applyFill="1" applyBorder="1" applyAlignment="1">
      <alignment vertical="center" wrapText="1"/>
    </xf>
    <xf numFmtId="0" fontId="22" fillId="2" borderId="1" xfId="0" applyFont="1" applyFill="1" applyBorder="1" applyAlignment="1">
      <alignment vertical="center" wrapText="1"/>
    </xf>
    <xf numFmtId="0" fontId="17" fillId="2" borderId="1" xfId="0" applyNumberFormat="1" applyFont="1" applyFill="1" applyBorder="1" applyAlignment="1">
      <alignment vertical="center"/>
    </xf>
    <xf numFmtId="0" fontId="22" fillId="2" borderId="1" xfId="0" applyNumberFormat="1" applyFont="1" applyFill="1" applyBorder="1" applyAlignment="1">
      <alignment vertical="center"/>
    </xf>
    <xf numFmtId="0" fontId="17" fillId="2" borderId="0" xfId="0" applyFont="1" applyFill="1" applyBorder="1" applyAlignment="1">
      <alignment vertical="center" wrapText="1"/>
    </xf>
    <xf numFmtId="0" fontId="17" fillId="2" borderId="1" xfId="0" applyFont="1" applyFill="1" applyBorder="1" applyAlignment="1">
      <alignment vertical="center" wrapText="1" shrinkToFit="1"/>
    </xf>
    <xf numFmtId="0" fontId="17" fillId="2" borderId="1" xfId="53" applyFont="1" applyFill="1" applyBorder="1" applyAlignment="1">
      <alignment vertical="center" wrapText="1"/>
    </xf>
    <xf numFmtId="0" fontId="12" fillId="2" borderId="1" xfId="52" applyFont="1" applyFill="1" applyBorder="1" applyAlignment="1">
      <alignment vertical="center" wrapText="1"/>
    </xf>
    <xf numFmtId="0" fontId="17" fillId="3" borderId="1" xfId="0" applyNumberFormat="1" applyFont="1" applyFill="1" applyBorder="1" applyAlignment="1">
      <alignment vertical="center" wrapText="1"/>
    </xf>
    <xf numFmtId="0" fontId="12" fillId="2" borderId="1" xfId="0" applyNumberFormat="1" applyFont="1" applyFill="1" applyBorder="1" applyAlignment="1">
      <alignment vertical="center" wrapText="1"/>
    </xf>
    <xf numFmtId="0" fontId="12" fillId="0" borderId="1" xfId="0" applyFont="1" applyFill="1" applyBorder="1" applyAlignment="1">
      <alignment vertical="center"/>
    </xf>
    <xf numFmtId="0" fontId="17" fillId="2" borderId="1" xfId="0" applyFont="1" applyFill="1" applyBorder="1" applyAlignment="1">
      <alignment horizontal="center" vertical="center" wrapText="1"/>
    </xf>
    <xf numFmtId="0" fontId="17" fillId="2" borderId="1" xfId="52"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xf>
    <xf numFmtId="0" fontId="12" fillId="2" borderId="1" xfId="0" applyFont="1" applyFill="1" applyBorder="1" applyAlignment="1">
      <alignment horizontal="left" vertical="center" wrapText="1"/>
    </xf>
    <xf numFmtId="0" fontId="21" fillId="2" borderId="1" xfId="0" applyNumberFormat="1" applyFont="1" applyFill="1" applyBorder="1" applyAlignment="1" applyProtection="1">
      <alignmen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17" fillId="3" borderId="1" xfId="0" applyNumberFormat="1" applyFont="1" applyFill="1" applyBorder="1" applyAlignment="1">
      <alignment vertical="center"/>
    </xf>
    <xf numFmtId="0" fontId="23" fillId="2" borderId="1" xfId="0" applyFont="1" applyFill="1" applyBorder="1" applyAlignment="1">
      <alignment vertical="center" wrapText="1"/>
    </xf>
    <xf numFmtId="0" fontId="23" fillId="2" borderId="1" xfId="0"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7" fillId="3" borderId="1" xfId="0" applyNumberFormat="1" applyFont="1" applyFill="1" applyBorder="1" applyAlignment="1">
      <alignment horizontal="center" vertical="center" wrapText="1"/>
    </xf>
    <xf numFmtId="0" fontId="17" fillId="2" borderId="0" xfId="0" applyFont="1" applyFill="1" applyBorder="1" applyAlignment="1">
      <alignment vertical="center"/>
    </xf>
    <xf numFmtId="0" fontId="24" fillId="2" borderId="1" xfId="0" applyFont="1" applyFill="1" applyBorder="1" applyAlignment="1">
      <alignment vertical="center" wrapText="1"/>
    </xf>
    <xf numFmtId="0" fontId="17" fillId="2" borderId="0" xfId="0" applyFont="1" applyFill="1" applyBorder="1" applyAlignment="1">
      <alignment horizontal="center" vertical="center"/>
    </xf>
    <xf numFmtId="0" fontId="17" fillId="2" borderId="4"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xf>
    <xf numFmtId="0" fontId="25" fillId="0" borderId="0" xfId="0" applyFont="1">
      <alignmen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8" fillId="0" borderId="0" xfId="0" applyFont="1">
      <alignment vertical="center"/>
    </xf>
    <xf numFmtId="0" fontId="29" fillId="0" borderId="0" xfId="0" applyFont="1">
      <alignment vertical="center"/>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178" fontId="33"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178" fontId="25" fillId="0" borderId="1" xfId="0" applyNumberFormat="1" applyFont="1" applyFill="1" applyBorder="1" applyAlignment="1">
      <alignment horizontal="center" vertical="center"/>
    </xf>
    <xf numFmtId="0" fontId="29"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25" fillId="0" borderId="1" xfId="0" applyFont="1" applyFill="1" applyBorder="1" applyAlignment="1">
      <alignment vertical="center"/>
    </xf>
    <xf numFmtId="0" fontId="37" fillId="0" borderId="1" xfId="0" applyFont="1" applyFill="1" applyBorder="1" applyAlignment="1">
      <alignment horizontal="left" vertical="center" wrapText="1"/>
    </xf>
    <xf numFmtId="0" fontId="29"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7"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7"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7" fillId="0" borderId="7" xfId="0" applyFont="1" applyFill="1" applyBorder="1" applyAlignment="1">
      <alignment horizontal="center" vertical="center"/>
    </xf>
    <xf numFmtId="0" fontId="27" fillId="0" borderId="1" xfId="0" applyFont="1" applyFill="1" applyBorder="1" applyAlignment="1">
      <alignment vertical="center"/>
    </xf>
    <xf numFmtId="0" fontId="38" fillId="4" borderId="1" xfId="0" applyFont="1" applyFill="1" applyBorder="1" applyAlignment="1">
      <alignment horizontal="center" vertical="center"/>
    </xf>
    <xf numFmtId="0" fontId="27"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9" fillId="4" borderId="1" xfId="0" applyNumberFormat="1" applyFont="1" applyFill="1" applyBorder="1" applyAlignment="1">
      <alignment vertical="center" wrapText="1"/>
    </xf>
    <xf numFmtId="0" fontId="38" fillId="0" borderId="1" xfId="0" applyFont="1" applyFill="1" applyBorder="1" applyAlignment="1">
      <alignment horizontal="center" vertical="center"/>
    </xf>
    <xf numFmtId="0" fontId="12" fillId="4"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0" fontId="38" fillId="4" borderId="1" xfId="0" applyFont="1" applyFill="1" applyBorder="1" applyAlignment="1">
      <alignment vertical="center"/>
    </xf>
    <xf numFmtId="0" fontId="40" fillId="4" borderId="1" xfId="0" applyFont="1" applyFill="1" applyBorder="1" applyAlignment="1">
      <alignment horizontal="left" vertical="center" wrapText="1"/>
    </xf>
    <xf numFmtId="0" fontId="38" fillId="0" borderId="1" xfId="0" applyFont="1" applyFill="1" applyBorder="1" applyAlignment="1">
      <alignment horizontal="left" vertical="center"/>
    </xf>
    <xf numFmtId="0" fontId="34" fillId="0"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179" fontId="12" fillId="0" borderId="4" xfId="0" applyNumberFormat="1" applyFont="1" applyFill="1" applyBorder="1" applyAlignment="1">
      <alignment horizontal="center" vertical="center"/>
    </xf>
    <xf numFmtId="0" fontId="41" fillId="0" borderId="1" xfId="0" applyFont="1" applyFill="1" applyBorder="1" applyAlignment="1">
      <alignment horizontal="center" vertical="center"/>
    </xf>
    <xf numFmtId="179" fontId="12" fillId="4" borderId="4" xfId="0" applyNumberFormat="1" applyFont="1" applyFill="1" applyBorder="1" applyAlignment="1">
      <alignment horizontal="center" vertical="center"/>
    </xf>
    <xf numFmtId="0" fontId="38" fillId="2" borderId="1" xfId="0" applyFont="1" applyFill="1" applyBorder="1" applyAlignment="1">
      <alignment vertical="center"/>
    </xf>
    <xf numFmtId="179" fontId="40" fillId="4" borderId="4"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7" fillId="0" borderId="1" xfId="0" applyFont="1" applyFill="1" applyBorder="1" applyAlignment="1">
      <alignment horizontal="center" vertical="center" wrapText="1"/>
    </xf>
    <xf numFmtId="179" fontId="27" fillId="0" borderId="1" xfId="0" applyNumberFormat="1" applyFont="1" applyFill="1" applyBorder="1" applyAlignment="1">
      <alignment vertical="center"/>
    </xf>
    <xf numFmtId="0" fontId="42"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28" fillId="0" borderId="6" xfId="0" applyFont="1" applyFill="1" applyBorder="1" applyAlignment="1">
      <alignment horizontal="left" vertical="center" wrapText="1"/>
    </xf>
    <xf numFmtId="0" fontId="25" fillId="0" borderId="7" xfId="0"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直99_2005年一般性转移支付基础测算数据" xfId="50"/>
    <cellStyle name="常规_Sheet3" xfId="51"/>
    <cellStyle name="常规 2" xfId="52"/>
    <cellStyle name="常规_Sheet1" xfId="53"/>
    <cellStyle name="常规_以工代赈项目备案表"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55"/>
  <sheetViews>
    <sheetView tabSelected="1" workbookViewId="0">
      <pane ySplit="6" topLeftCell="A43" activePane="bottomLeft" state="frozen"/>
      <selection/>
      <selection pane="bottomLeft" activeCell="A2" sqref="A2:X2"/>
    </sheetView>
  </sheetViews>
  <sheetFormatPr defaultColWidth="8.8" defaultRowHeight="15.6"/>
  <cols>
    <col min="1" max="1" width="4.80833333333333" style="112" customWidth="1"/>
    <col min="2" max="2" width="6.225" style="112" customWidth="1"/>
    <col min="3" max="3" width="6.36666666666667" style="112" customWidth="1"/>
    <col min="4" max="4" width="6.40833333333333" style="112" customWidth="1"/>
    <col min="5" max="5" width="19.5" style="112" customWidth="1"/>
    <col min="6" max="6" width="6.4" style="112" customWidth="1"/>
    <col min="7" max="7" width="6.34166666666667" style="112" customWidth="1"/>
    <col min="8" max="8" width="26.6" style="113" customWidth="1"/>
    <col min="9" max="9" width="6.11666666666667" style="112" customWidth="1"/>
    <col min="10" max="10" width="6.40833333333333" style="112" customWidth="1"/>
    <col min="11" max="11" width="3.8" style="112" customWidth="1"/>
    <col min="12" max="12" width="2.95" style="112" customWidth="1"/>
    <col min="13" max="13" width="2.675" style="112" customWidth="1"/>
    <col min="14" max="14" width="2.51666666666667" style="112" customWidth="1"/>
    <col min="15" max="19" width="5.7" style="112" customWidth="1"/>
    <col min="20" max="20" width="4.975" style="112" customWidth="1"/>
    <col min="21" max="24" width="3.8" style="112" hidden="1" customWidth="1"/>
    <col min="25" max="25" width="4.54166666666667" style="112" customWidth="1"/>
    <col min="26" max="16384" width="8.8" style="112"/>
  </cols>
  <sheetData>
    <row r="1" spans="1:1">
      <c r="A1" s="112" t="s">
        <v>0</v>
      </c>
    </row>
    <row r="2" ht="20.4" spans="1:25">
      <c r="A2" s="114" t="s">
        <v>1</v>
      </c>
      <c r="B2" s="114"/>
      <c r="C2" s="114"/>
      <c r="D2" s="114"/>
      <c r="E2" s="115"/>
      <c r="F2" s="114"/>
      <c r="G2" s="114"/>
      <c r="H2" s="116"/>
      <c r="I2" s="114"/>
      <c r="J2" s="114"/>
      <c r="K2" s="114"/>
      <c r="L2" s="114"/>
      <c r="M2" s="114"/>
      <c r="N2" s="114"/>
      <c r="O2" s="114"/>
      <c r="P2" s="114"/>
      <c r="Q2" s="114"/>
      <c r="R2" s="114"/>
      <c r="S2" s="114"/>
      <c r="T2" s="114"/>
      <c r="U2" s="114"/>
      <c r="V2" s="114"/>
      <c r="W2" s="114"/>
      <c r="X2" s="114"/>
      <c r="Y2" s="114"/>
    </row>
    <row r="3" ht="22" customHeight="1" spans="1:25">
      <c r="A3" s="117"/>
      <c r="B3" s="118"/>
      <c r="C3" s="118"/>
      <c r="D3" s="118"/>
      <c r="E3" s="119"/>
      <c r="F3" s="118"/>
      <c r="G3" s="118"/>
      <c r="H3" s="120"/>
      <c r="I3" s="118"/>
      <c r="J3" s="118"/>
      <c r="K3" s="118"/>
      <c r="L3" s="118"/>
      <c r="M3" s="118"/>
      <c r="N3" s="118"/>
      <c r="O3" s="118"/>
      <c r="P3" s="118"/>
      <c r="Q3" s="118"/>
      <c r="R3" s="118"/>
      <c r="S3" s="118"/>
      <c r="T3" s="118"/>
      <c r="U3" s="118"/>
      <c r="V3" s="118"/>
      <c r="W3" s="118"/>
      <c r="X3" s="118"/>
      <c r="Y3" s="173"/>
    </row>
    <row r="4" spans="1:25">
      <c r="A4" s="121" t="s">
        <v>2</v>
      </c>
      <c r="B4" s="122" t="s">
        <v>3</v>
      </c>
      <c r="C4" s="122"/>
      <c r="D4" s="122"/>
      <c r="E4" s="122" t="s">
        <v>4</v>
      </c>
      <c r="F4" s="122" t="s">
        <v>5</v>
      </c>
      <c r="G4" s="122" t="s">
        <v>6</v>
      </c>
      <c r="H4" s="123" t="s">
        <v>7</v>
      </c>
      <c r="I4" s="122" t="s">
        <v>8</v>
      </c>
      <c r="J4" s="122"/>
      <c r="K4" s="122"/>
      <c r="L4" s="122"/>
      <c r="M4" s="122"/>
      <c r="N4" s="122"/>
      <c r="O4" s="122" t="s">
        <v>9</v>
      </c>
      <c r="P4" s="122"/>
      <c r="Q4" s="122"/>
      <c r="R4" s="122"/>
      <c r="S4" s="122" t="s">
        <v>10</v>
      </c>
      <c r="T4" s="122"/>
      <c r="U4" s="122"/>
      <c r="V4" s="122"/>
      <c r="W4" s="122"/>
      <c r="X4" s="122"/>
      <c r="Y4" s="121" t="s">
        <v>11</v>
      </c>
    </row>
    <row r="5" ht="26" customHeight="1" spans="1:25">
      <c r="A5" s="121"/>
      <c r="B5" s="122" t="s">
        <v>12</v>
      </c>
      <c r="C5" s="122" t="s">
        <v>13</v>
      </c>
      <c r="D5" s="122" t="s">
        <v>14</v>
      </c>
      <c r="E5" s="122"/>
      <c r="F5" s="122"/>
      <c r="G5" s="122"/>
      <c r="H5" s="123"/>
      <c r="I5" s="122" t="s">
        <v>15</v>
      </c>
      <c r="J5" s="122" t="s">
        <v>16</v>
      </c>
      <c r="K5" s="122" t="s">
        <v>17</v>
      </c>
      <c r="L5" s="122" t="s">
        <v>18</v>
      </c>
      <c r="M5" s="122" t="s">
        <v>19</v>
      </c>
      <c r="N5" s="122" t="s">
        <v>20</v>
      </c>
      <c r="O5" s="122" t="s">
        <v>21</v>
      </c>
      <c r="P5" s="122" t="s">
        <v>22</v>
      </c>
      <c r="Q5" s="122" t="s">
        <v>23</v>
      </c>
      <c r="R5" s="122" t="s">
        <v>24</v>
      </c>
      <c r="S5" s="122" t="s">
        <v>25</v>
      </c>
      <c r="T5" s="122" t="s">
        <v>26</v>
      </c>
      <c r="U5" s="122" t="s">
        <v>27</v>
      </c>
      <c r="V5" s="122" t="s">
        <v>28</v>
      </c>
      <c r="W5" s="122" t="s">
        <v>29</v>
      </c>
      <c r="X5" s="122" t="s">
        <v>30</v>
      </c>
      <c r="Y5" s="121"/>
    </row>
    <row r="6" spans="1:25">
      <c r="A6" s="121"/>
      <c r="B6" s="121"/>
      <c r="C6" s="122"/>
      <c r="D6" s="122"/>
      <c r="E6" s="122" t="s">
        <v>15</v>
      </c>
      <c r="F6" s="122"/>
      <c r="G6" s="124">
        <v>56</v>
      </c>
      <c r="H6" s="123"/>
      <c r="I6" s="122">
        <v>1940</v>
      </c>
      <c r="J6" s="122">
        <v>1940</v>
      </c>
      <c r="K6" s="122"/>
      <c r="L6" s="122"/>
      <c r="M6" s="122"/>
      <c r="N6" s="122"/>
      <c r="O6" s="122">
        <f>SUM(O7:O51)</f>
        <v>2194</v>
      </c>
      <c r="P6" s="122">
        <f>SUM(P7:P51)</f>
        <v>10019</v>
      </c>
      <c r="Q6" s="122">
        <f>SUM(Q7:Q51)</f>
        <v>2923</v>
      </c>
      <c r="R6" s="122">
        <f>SUM(R7:R51)</f>
        <v>3203</v>
      </c>
      <c r="S6" s="122"/>
      <c r="T6" s="122"/>
      <c r="U6" s="122"/>
      <c r="V6" s="122"/>
      <c r="W6" s="122"/>
      <c r="X6" s="122"/>
      <c r="Y6" s="121"/>
    </row>
    <row r="7" s="109" customFormat="1" ht="36" customHeight="1" spans="1:25">
      <c r="A7" s="125">
        <v>1</v>
      </c>
      <c r="B7" s="125" t="s">
        <v>31</v>
      </c>
      <c r="C7" s="125" t="s">
        <v>32</v>
      </c>
      <c r="D7" s="126" t="s">
        <v>33</v>
      </c>
      <c r="E7" s="127" t="s">
        <v>34</v>
      </c>
      <c r="F7" s="125" t="s">
        <v>35</v>
      </c>
      <c r="G7" s="128">
        <v>1.25</v>
      </c>
      <c r="H7" s="129" t="s">
        <v>36</v>
      </c>
      <c r="I7" s="125">
        <v>45</v>
      </c>
      <c r="J7" s="125">
        <v>45</v>
      </c>
      <c r="K7" s="125"/>
      <c r="L7" s="125"/>
      <c r="M7" s="125"/>
      <c r="N7" s="125"/>
      <c r="O7" s="125">
        <v>14</v>
      </c>
      <c r="P7" s="125">
        <v>56</v>
      </c>
      <c r="Q7" s="125">
        <v>14</v>
      </c>
      <c r="R7" s="125">
        <v>56</v>
      </c>
      <c r="S7" s="125" t="s">
        <v>25</v>
      </c>
      <c r="T7" s="125"/>
      <c r="U7" s="125"/>
      <c r="V7" s="125"/>
      <c r="W7" s="125"/>
      <c r="X7" s="125"/>
      <c r="Y7" s="125"/>
    </row>
    <row r="8" s="109" customFormat="1" ht="36" customHeight="1" spans="1:25">
      <c r="A8" s="125">
        <v>2</v>
      </c>
      <c r="B8" s="125" t="s">
        <v>31</v>
      </c>
      <c r="C8" s="125" t="s">
        <v>32</v>
      </c>
      <c r="D8" s="126" t="s">
        <v>37</v>
      </c>
      <c r="E8" s="130" t="s">
        <v>38</v>
      </c>
      <c r="F8" s="125" t="s">
        <v>35</v>
      </c>
      <c r="G8" s="128">
        <v>2.35</v>
      </c>
      <c r="H8" s="131" t="s">
        <v>39</v>
      </c>
      <c r="I8" s="157">
        <v>87</v>
      </c>
      <c r="J8" s="157">
        <v>87</v>
      </c>
      <c r="K8" s="125"/>
      <c r="L8" s="125"/>
      <c r="M8" s="125"/>
      <c r="N8" s="125"/>
      <c r="O8" s="125">
        <v>96</v>
      </c>
      <c r="P8" s="125">
        <v>414</v>
      </c>
      <c r="Q8" s="125">
        <v>13</v>
      </c>
      <c r="R8" s="125">
        <v>53</v>
      </c>
      <c r="S8" s="125" t="s">
        <v>25</v>
      </c>
      <c r="T8" s="125"/>
      <c r="U8" s="125"/>
      <c r="V8" s="125"/>
      <c r="W8" s="125"/>
      <c r="X8" s="125"/>
      <c r="Y8" s="125"/>
    </row>
    <row r="9" s="109" customFormat="1" ht="36" customHeight="1" spans="1:25">
      <c r="A9" s="125">
        <v>3</v>
      </c>
      <c r="B9" s="125" t="s">
        <v>31</v>
      </c>
      <c r="C9" s="125" t="s">
        <v>32</v>
      </c>
      <c r="D9" s="126" t="s">
        <v>40</v>
      </c>
      <c r="E9" s="127" t="s">
        <v>41</v>
      </c>
      <c r="F9" s="125" t="s">
        <v>35</v>
      </c>
      <c r="G9" s="128">
        <v>2.4</v>
      </c>
      <c r="H9" s="129" t="s">
        <v>42</v>
      </c>
      <c r="I9" s="125">
        <v>85</v>
      </c>
      <c r="J9" s="125">
        <v>85</v>
      </c>
      <c r="K9" s="125"/>
      <c r="L9" s="125"/>
      <c r="M9" s="125"/>
      <c r="N9" s="125"/>
      <c r="O9" s="125">
        <v>60</v>
      </c>
      <c r="P9" s="125">
        <v>213</v>
      </c>
      <c r="Q9" s="125">
        <v>22</v>
      </c>
      <c r="R9" s="125">
        <v>84</v>
      </c>
      <c r="S9" s="125" t="s">
        <v>25</v>
      </c>
      <c r="T9" s="125"/>
      <c r="U9" s="125"/>
      <c r="V9" s="125"/>
      <c r="W9" s="125"/>
      <c r="X9" s="125"/>
      <c r="Y9" s="125"/>
    </row>
    <row r="10" s="109" customFormat="1" ht="36" customHeight="1" spans="1:25">
      <c r="A10" s="125">
        <v>4</v>
      </c>
      <c r="B10" s="125" t="s">
        <v>31</v>
      </c>
      <c r="C10" s="125" t="s">
        <v>43</v>
      </c>
      <c r="D10" s="126" t="s">
        <v>44</v>
      </c>
      <c r="E10" s="127" t="s">
        <v>45</v>
      </c>
      <c r="F10" s="125" t="s">
        <v>35</v>
      </c>
      <c r="G10" s="128">
        <v>1.25</v>
      </c>
      <c r="H10" s="129" t="s">
        <v>46</v>
      </c>
      <c r="I10" s="125">
        <v>56.5</v>
      </c>
      <c r="J10" s="125">
        <v>56.5</v>
      </c>
      <c r="K10" s="125"/>
      <c r="L10" s="125"/>
      <c r="M10" s="125"/>
      <c r="N10" s="125"/>
      <c r="O10" s="125">
        <v>67</v>
      </c>
      <c r="P10" s="125">
        <v>245</v>
      </c>
      <c r="Q10" s="125">
        <v>9</v>
      </c>
      <c r="R10" s="125">
        <v>33</v>
      </c>
      <c r="S10" s="125"/>
      <c r="T10" s="125"/>
      <c r="U10" s="125"/>
      <c r="V10" s="125"/>
      <c r="W10" s="125"/>
      <c r="X10" s="125"/>
      <c r="Y10" s="125"/>
    </row>
    <row r="11" s="109" customFormat="1" ht="36" customHeight="1" spans="1:25">
      <c r="A11" s="125">
        <v>5</v>
      </c>
      <c r="B11" s="125" t="s">
        <v>31</v>
      </c>
      <c r="C11" s="125" t="s">
        <v>47</v>
      </c>
      <c r="D11" s="126" t="s">
        <v>48</v>
      </c>
      <c r="E11" s="127" t="s">
        <v>49</v>
      </c>
      <c r="F11" s="125" t="s">
        <v>35</v>
      </c>
      <c r="G11" s="128">
        <v>1.95</v>
      </c>
      <c r="H11" s="132" t="s">
        <v>50</v>
      </c>
      <c r="I11" s="125">
        <v>62.5</v>
      </c>
      <c r="J11" s="125">
        <v>62.5</v>
      </c>
      <c r="K11" s="125"/>
      <c r="L11" s="125"/>
      <c r="M11" s="125"/>
      <c r="N11" s="125"/>
      <c r="O11" s="125">
        <v>76</v>
      </c>
      <c r="P11" s="125">
        <v>263</v>
      </c>
      <c r="Q11" s="125">
        <v>48</v>
      </c>
      <c r="R11" s="125">
        <v>140</v>
      </c>
      <c r="S11" s="125" t="s">
        <v>25</v>
      </c>
      <c r="T11" s="125"/>
      <c r="U11" s="125"/>
      <c r="V11" s="125"/>
      <c r="W11" s="125"/>
      <c r="X11" s="125"/>
      <c r="Y11" s="125"/>
    </row>
    <row r="12" s="109" customFormat="1" ht="36" customHeight="1" spans="1:25">
      <c r="A12" s="125">
        <v>6</v>
      </c>
      <c r="B12" s="133" t="s">
        <v>31</v>
      </c>
      <c r="C12" s="133" t="s">
        <v>47</v>
      </c>
      <c r="D12" s="133" t="s">
        <v>51</v>
      </c>
      <c r="E12" s="130" t="s">
        <v>52</v>
      </c>
      <c r="F12" s="125" t="s">
        <v>35</v>
      </c>
      <c r="G12" s="128">
        <v>3.15</v>
      </c>
      <c r="H12" s="132" t="s">
        <v>53</v>
      </c>
      <c r="I12" s="157">
        <v>99.5</v>
      </c>
      <c r="J12" s="157">
        <v>99.5</v>
      </c>
      <c r="K12" s="133"/>
      <c r="L12" s="133"/>
      <c r="M12" s="133"/>
      <c r="N12" s="133"/>
      <c r="O12" s="125">
        <v>90</v>
      </c>
      <c r="P12" s="125">
        <v>380</v>
      </c>
      <c r="Q12" s="125">
        <v>59</v>
      </c>
      <c r="R12" s="125">
        <v>220</v>
      </c>
      <c r="S12" s="125" t="s">
        <v>25</v>
      </c>
      <c r="T12" s="133"/>
      <c r="U12" s="133"/>
      <c r="V12" s="133"/>
      <c r="W12" s="133"/>
      <c r="X12" s="133"/>
      <c r="Y12" s="174"/>
    </row>
    <row r="13" s="109" customFormat="1" ht="36" customHeight="1" spans="1:25">
      <c r="A13" s="125">
        <v>7</v>
      </c>
      <c r="B13" s="125" t="s">
        <v>31</v>
      </c>
      <c r="C13" s="125" t="s">
        <v>54</v>
      </c>
      <c r="D13" s="126" t="s">
        <v>55</v>
      </c>
      <c r="E13" s="127" t="s">
        <v>56</v>
      </c>
      <c r="F13" s="125" t="s">
        <v>35</v>
      </c>
      <c r="G13" s="128">
        <v>2.65</v>
      </c>
      <c r="H13" s="131" t="s">
        <v>57</v>
      </c>
      <c r="I13" s="157">
        <v>98.8</v>
      </c>
      <c r="J13" s="157">
        <v>98.8</v>
      </c>
      <c r="K13" s="125"/>
      <c r="L13" s="125"/>
      <c r="M13" s="125"/>
      <c r="N13" s="125"/>
      <c r="O13" s="125">
        <v>13</v>
      </c>
      <c r="P13" s="125">
        <v>47</v>
      </c>
      <c r="Q13" s="125">
        <v>11</v>
      </c>
      <c r="R13" s="125">
        <v>45</v>
      </c>
      <c r="S13" s="125" t="s">
        <v>25</v>
      </c>
      <c r="T13" s="125"/>
      <c r="U13" s="125"/>
      <c r="V13" s="125"/>
      <c r="W13" s="125"/>
      <c r="X13" s="125"/>
      <c r="Y13" s="125"/>
    </row>
    <row r="14" s="109" customFormat="1" ht="36" customHeight="1" spans="1:25">
      <c r="A14" s="125">
        <v>8</v>
      </c>
      <c r="B14" s="125" t="s">
        <v>31</v>
      </c>
      <c r="C14" s="125" t="s">
        <v>54</v>
      </c>
      <c r="D14" s="126" t="s">
        <v>58</v>
      </c>
      <c r="E14" s="127" t="s">
        <v>59</v>
      </c>
      <c r="F14" s="125" t="s">
        <v>35</v>
      </c>
      <c r="G14" s="128">
        <v>0.3</v>
      </c>
      <c r="H14" s="129" t="s">
        <v>60</v>
      </c>
      <c r="I14" s="125">
        <v>11.8</v>
      </c>
      <c r="J14" s="125">
        <v>11.8</v>
      </c>
      <c r="K14" s="125"/>
      <c r="L14" s="125"/>
      <c r="M14" s="125"/>
      <c r="N14" s="125"/>
      <c r="O14" s="125">
        <v>26</v>
      </c>
      <c r="P14" s="125">
        <v>127</v>
      </c>
      <c r="Q14" s="125">
        <v>18</v>
      </c>
      <c r="R14" s="125">
        <v>75</v>
      </c>
      <c r="S14" s="125" t="s">
        <v>25</v>
      </c>
      <c r="T14" s="125"/>
      <c r="U14" s="125"/>
      <c r="V14" s="125"/>
      <c r="W14" s="125"/>
      <c r="X14" s="125"/>
      <c r="Y14" s="125"/>
    </row>
    <row r="15" s="109" customFormat="1" ht="36" customHeight="1" spans="1:25">
      <c r="A15" s="125">
        <v>9</v>
      </c>
      <c r="B15" s="125" t="s">
        <v>31</v>
      </c>
      <c r="C15" s="125" t="s">
        <v>61</v>
      </c>
      <c r="D15" s="126" t="s">
        <v>62</v>
      </c>
      <c r="E15" s="127" t="s">
        <v>63</v>
      </c>
      <c r="F15" s="125" t="s">
        <v>35</v>
      </c>
      <c r="G15" s="128">
        <v>0.9</v>
      </c>
      <c r="H15" s="129" t="s">
        <v>64</v>
      </c>
      <c r="I15" s="125">
        <v>32</v>
      </c>
      <c r="J15" s="125">
        <v>32</v>
      </c>
      <c r="K15" s="125"/>
      <c r="L15" s="125"/>
      <c r="M15" s="125"/>
      <c r="N15" s="125"/>
      <c r="O15" s="125">
        <v>25</v>
      </c>
      <c r="P15" s="125">
        <v>105</v>
      </c>
      <c r="Q15" s="125">
        <v>25</v>
      </c>
      <c r="R15" s="125">
        <v>105</v>
      </c>
      <c r="S15" s="125" t="s">
        <v>25</v>
      </c>
      <c r="T15" s="125"/>
      <c r="U15" s="125"/>
      <c r="V15" s="125"/>
      <c r="W15" s="125"/>
      <c r="X15" s="125"/>
      <c r="Y15" s="125"/>
    </row>
    <row r="16" s="109" customFormat="1" ht="36" customHeight="1" spans="1:25">
      <c r="A16" s="125">
        <v>10</v>
      </c>
      <c r="B16" s="125" t="s">
        <v>31</v>
      </c>
      <c r="C16" s="125" t="s">
        <v>65</v>
      </c>
      <c r="D16" s="126" t="s">
        <v>66</v>
      </c>
      <c r="E16" s="127" t="s">
        <v>67</v>
      </c>
      <c r="F16" s="125" t="s">
        <v>35</v>
      </c>
      <c r="G16" s="128">
        <v>3.6</v>
      </c>
      <c r="H16" s="132" t="s">
        <v>68</v>
      </c>
      <c r="I16" s="125">
        <v>54</v>
      </c>
      <c r="J16" s="125">
        <v>54</v>
      </c>
      <c r="K16" s="125"/>
      <c r="L16" s="125"/>
      <c r="M16" s="125"/>
      <c r="N16" s="125"/>
      <c r="O16" s="125">
        <v>108</v>
      </c>
      <c r="P16" s="125">
        <v>502</v>
      </c>
      <c r="Q16" s="125">
        <v>27</v>
      </c>
      <c r="R16" s="125">
        <v>50</v>
      </c>
      <c r="S16" s="125"/>
      <c r="T16" s="126" t="s">
        <v>26</v>
      </c>
      <c r="U16" s="125"/>
      <c r="V16" s="125"/>
      <c r="W16" s="125"/>
      <c r="X16" s="125"/>
      <c r="Y16" s="125"/>
    </row>
    <row r="17" s="109" customFormat="1" ht="36" customHeight="1" spans="1:25">
      <c r="A17" s="125">
        <v>11</v>
      </c>
      <c r="B17" s="125" t="s">
        <v>31</v>
      </c>
      <c r="C17" s="125" t="s">
        <v>65</v>
      </c>
      <c r="D17" s="126" t="s">
        <v>66</v>
      </c>
      <c r="E17" s="127" t="s">
        <v>69</v>
      </c>
      <c r="F17" s="125" t="s">
        <v>35</v>
      </c>
      <c r="G17" s="128">
        <v>3</v>
      </c>
      <c r="H17" s="132" t="s">
        <v>70</v>
      </c>
      <c r="I17" s="125">
        <v>48</v>
      </c>
      <c r="J17" s="125">
        <v>48</v>
      </c>
      <c r="K17" s="125"/>
      <c r="L17" s="125"/>
      <c r="M17" s="125"/>
      <c r="N17" s="125"/>
      <c r="O17" s="125">
        <v>253</v>
      </c>
      <c r="P17" s="125">
        <v>1022</v>
      </c>
      <c r="Q17" s="125">
        <v>53</v>
      </c>
      <c r="R17" s="125">
        <v>133</v>
      </c>
      <c r="S17" s="125"/>
      <c r="T17" s="126" t="s">
        <v>26</v>
      </c>
      <c r="U17" s="125"/>
      <c r="V17" s="125"/>
      <c r="W17" s="125"/>
      <c r="X17" s="125"/>
      <c r="Y17" s="125"/>
    </row>
    <row r="18" s="109" customFormat="1" ht="36" customHeight="1" spans="1:25">
      <c r="A18" s="125">
        <v>12</v>
      </c>
      <c r="B18" s="125" t="s">
        <v>31</v>
      </c>
      <c r="C18" s="125" t="s">
        <v>71</v>
      </c>
      <c r="D18" s="126" t="s">
        <v>72</v>
      </c>
      <c r="E18" s="127" t="s">
        <v>73</v>
      </c>
      <c r="F18" s="125" t="s">
        <v>35</v>
      </c>
      <c r="G18" s="128">
        <v>0.6</v>
      </c>
      <c r="H18" s="129" t="s">
        <v>74</v>
      </c>
      <c r="I18" s="125">
        <v>29.5</v>
      </c>
      <c r="J18" s="125">
        <v>29.5</v>
      </c>
      <c r="K18" s="125"/>
      <c r="L18" s="125"/>
      <c r="M18" s="125"/>
      <c r="N18" s="125"/>
      <c r="O18" s="125">
        <v>90</v>
      </c>
      <c r="P18" s="125">
        <v>350</v>
      </c>
      <c r="Q18" s="125">
        <v>12</v>
      </c>
      <c r="R18" s="125">
        <v>40</v>
      </c>
      <c r="S18" s="125"/>
      <c r="T18" s="126" t="s">
        <v>26</v>
      </c>
      <c r="U18" s="125"/>
      <c r="V18" s="125"/>
      <c r="W18" s="125"/>
      <c r="X18" s="125"/>
      <c r="Y18" s="125"/>
    </row>
    <row r="19" s="109" customFormat="1" ht="36" customHeight="1" spans="1:25">
      <c r="A19" s="125">
        <v>13</v>
      </c>
      <c r="B19" s="125" t="s">
        <v>31</v>
      </c>
      <c r="C19" s="125" t="s">
        <v>75</v>
      </c>
      <c r="D19" s="126" t="s">
        <v>76</v>
      </c>
      <c r="E19" s="127" t="s">
        <v>77</v>
      </c>
      <c r="F19" s="125" t="s">
        <v>35</v>
      </c>
      <c r="G19" s="128">
        <v>1</v>
      </c>
      <c r="H19" s="129" t="s">
        <v>78</v>
      </c>
      <c r="I19" s="125">
        <v>39</v>
      </c>
      <c r="J19" s="125">
        <v>39</v>
      </c>
      <c r="K19" s="125"/>
      <c r="L19" s="125"/>
      <c r="M19" s="125"/>
      <c r="N19" s="125"/>
      <c r="O19" s="125">
        <v>12</v>
      </c>
      <c r="P19" s="125">
        <v>50</v>
      </c>
      <c r="Q19" s="125">
        <v>2</v>
      </c>
      <c r="R19" s="125">
        <v>4</v>
      </c>
      <c r="S19" s="125"/>
      <c r="T19" s="126" t="s">
        <v>26</v>
      </c>
      <c r="U19" s="125"/>
      <c r="V19" s="125"/>
      <c r="W19" s="125"/>
      <c r="X19" s="125"/>
      <c r="Y19" s="125"/>
    </row>
    <row r="20" s="109" customFormat="1" ht="36" customHeight="1" spans="1:25">
      <c r="A20" s="125">
        <v>14</v>
      </c>
      <c r="B20" s="125" t="s">
        <v>31</v>
      </c>
      <c r="C20" s="125" t="s">
        <v>79</v>
      </c>
      <c r="D20" s="126" t="s">
        <v>80</v>
      </c>
      <c r="E20" s="127" t="s">
        <v>81</v>
      </c>
      <c r="F20" s="125" t="s">
        <v>35</v>
      </c>
      <c r="G20" s="128">
        <v>1.1</v>
      </c>
      <c r="H20" s="129" t="s">
        <v>82</v>
      </c>
      <c r="I20" s="125">
        <v>39.5</v>
      </c>
      <c r="J20" s="125">
        <v>39.5</v>
      </c>
      <c r="K20" s="125"/>
      <c r="L20" s="125"/>
      <c r="M20" s="125"/>
      <c r="N20" s="125"/>
      <c r="O20" s="125">
        <v>55</v>
      </c>
      <c r="P20" s="125">
        <v>320</v>
      </c>
      <c r="Q20" s="125">
        <v>9</v>
      </c>
      <c r="R20" s="125">
        <v>40</v>
      </c>
      <c r="S20" s="125"/>
      <c r="T20" s="126" t="s">
        <v>26</v>
      </c>
      <c r="U20" s="125"/>
      <c r="V20" s="125"/>
      <c r="W20" s="125"/>
      <c r="X20" s="125"/>
      <c r="Y20" s="125"/>
    </row>
    <row r="21" s="109" customFormat="1" ht="36" customHeight="1" spans="1:25">
      <c r="A21" s="125">
        <v>15</v>
      </c>
      <c r="B21" s="125" t="s">
        <v>31</v>
      </c>
      <c r="C21" s="125" t="s">
        <v>83</v>
      </c>
      <c r="D21" s="126" t="s">
        <v>84</v>
      </c>
      <c r="E21" s="127" t="s">
        <v>85</v>
      </c>
      <c r="F21" s="125" t="s">
        <v>35</v>
      </c>
      <c r="G21" s="128">
        <v>1.3</v>
      </c>
      <c r="H21" s="129" t="s">
        <v>86</v>
      </c>
      <c r="I21" s="125">
        <v>47</v>
      </c>
      <c r="J21" s="125">
        <v>47</v>
      </c>
      <c r="K21" s="125"/>
      <c r="L21" s="125"/>
      <c r="M21" s="125"/>
      <c r="N21" s="125"/>
      <c r="O21" s="125">
        <v>130</v>
      </c>
      <c r="P21" s="125">
        <v>746</v>
      </c>
      <c r="Q21" s="125">
        <v>53</v>
      </c>
      <c r="R21" s="125">
        <v>366</v>
      </c>
      <c r="S21" s="125"/>
      <c r="T21" s="126" t="s">
        <v>26</v>
      </c>
      <c r="U21" s="125"/>
      <c r="V21" s="125"/>
      <c r="W21" s="125"/>
      <c r="X21" s="125"/>
      <c r="Y21" s="125"/>
    </row>
    <row r="22" s="109" customFormat="1" ht="36" customHeight="1" spans="1:25">
      <c r="A22" s="125">
        <v>16</v>
      </c>
      <c r="B22" s="125" t="s">
        <v>31</v>
      </c>
      <c r="C22" s="125" t="s">
        <v>83</v>
      </c>
      <c r="D22" s="126" t="s">
        <v>84</v>
      </c>
      <c r="E22" s="127" t="s">
        <v>87</v>
      </c>
      <c r="F22" s="125" t="s">
        <v>35</v>
      </c>
      <c r="G22" s="128">
        <v>2.1</v>
      </c>
      <c r="H22" s="129" t="s">
        <v>88</v>
      </c>
      <c r="I22" s="125">
        <v>78</v>
      </c>
      <c r="J22" s="125">
        <v>78</v>
      </c>
      <c r="K22" s="125"/>
      <c r="L22" s="125"/>
      <c r="M22" s="125"/>
      <c r="N22" s="125"/>
      <c r="O22" s="125">
        <v>130</v>
      </c>
      <c r="P22" s="125">
        <v>746</v>
      </c>
      <c r="Q22" s="125">
        <v>53</v>
      </c>
      <c r="R22" s="125">
        <v>366</v>
      </c>
      <c r="S22" s="125"/>
      <c r="T22" s="126" t="s">
        <v>26</v>
      </c>
      <c r="U22" s="125"/>
      <c r="V22" s="125"/>
      <c r="W22" s="125"/>
      <c r="X22" s="125"/>
      <c r="Y22" s="125"/>
    </row>
    <row r="23" s="109" customFormat="1" ht="36" customHeight="1" spans="1:25">
      <c r="A23" s="125">
        <v>17</v>
      </c>
      <c r="B23" s="125" t="s">
        <v>89</v>
      </c>
      <c r="C23" s="125" t="s">
        <v>90</v>
      </c>
      <c r="D23" s="126" t="s">
        <v>91</v>
      </c>
      <c r="E23" s="127" t="s">
        <v>92</v>
      </c>
      <c r="F23" s="125" t="s">
        <v>35</v>
      </c>
      <c r="G23" s="128">
        <v>0.25</v>
      </c>
      <c r="H23" s="129" t="s">
        <v>93</v>
      </c>
      <c r="I23" s="125">
        <v>15</v>
      </c>
      <c r="J23" s="125">
        <v>15</v>
      </c>
      <c r="K23" s="125"/>
      <c r="L23" s="125"/>
      <c r="M23" s="125"/>
      <c r="N23" s="125"/>
      <c r="O23" s="125">
        <v>4</v>
      </c>
      <c r="P23" s="125">
        <v>18</v>
      </c>
      <c r="Q23" s="125">
        <v>1</v>
      </c>
      <c r="R23" s="125">
        <v>6</v>
      </c>
      <c r="S23" s="125" t="s">
        <v>25</v>
      </c>
      <c r="T23" s="125"/>
      <c r="U23" s="125"/>
      <c r="V23" s="125"/>
      <c r="W23" s="125"/>
      <c r="X23" s="125"/>
      <c r="Y23" s="125"/>
    </row>
    <row r="24" s="109" customFormat="1" ht="36" customHeight="1" spans="1:25">
      <c r="A24" s="125">
        <v>18</v>
      </c>
      <c r="B24" s="125" t="s">
        <v>89</v>
      </c>
      <c r="C24" s="125" t="s">
        <v>94</v>
      </c>
      <c r="D24" s="126" t="s">
        <v>95</v>
      </c>
      <c r="E24" s="127" t="s">
        <v>96</v>
      </c>
      <c r="F24" s="125" t="s">
        <v>35</v>
      </c>
      <c r="G24" s="128">
        <v>2.3</v>
      </c>
      <c r="H24" s="131" t="s">
        <v>97</v>
      </c>
      <c r="I24" s="157">
        <v>85</v>
      </c>
      <c r="J24" s="157">
        <v>85</v>
      </c>
      <c r="K24" s="125"/>
      <c r="L24" s="125"/>
      <c r="M24" s="125"/>
      <c r="N24" s="125"/>
      <c r="O24" s="125">
        <v>35</v>
      </c>
      <c r="P24" s="125">
        <v>140</v>
      </c>
      <c r="Q24" s="125">
        <v>32</v>
      </c>
      <c r="R24" s="125">
        <v>135</v>
      </c>
      <c r="S24" s="125"/>
      <c r="T24" s="126" t="s">
        <v>26</v>
      </c>
      <c r="U24" s="125"/>
      <c r="V24" s="125"/>
      <c r="W24" s="125"/>
      <c r="X24" s="125"/>
      <c r="Y24" s="125"/>
    </row>
    <row r="25" s="109" customFormat="1" ht="36" customHeight="1" spans="1:25">
      <c r="A25" s="125">
        <v>19</v>
      </c>
      <c r="B25" s="125" t="s">
        <v>89</v>
      </c>
      <c r="C25" s="125" t="s">
        <v>94</v>
      </c>
      <c r="D25" s="126" t="s">
        <v>98</v>
      </c>
      <c r="E25" s="127" t="s">
        <v>99</v>
      </c>
      <c r="F25" s="125" t="s">
        <v>35</v>
      </c>
      <c r="G25" s="128">
        <v>1.85</v>
      </c>
      <c r="H25" s="131" t="s">
        <v>100</v>
      </c>
      <c r="I25" s="157">
        <v>68</v>
      </c>
      <c r="J25" s="157">
        <v>68</v>
      </c>
      <c r="K25" s="125"/>
      <c r="L25" s="125"/>
      <c r="M25" s="125"/>
      <c r="N25" s="125"/>
      <c r="O25" s="125">
        <v>35</v>
      </c>
      <c r="P25" s="125">
        <v>140</v>
      </c>
      <c r="Q25" s="125">
        <v>32</v>
      </c>
      <c r="R25" s="125">
        <v>135</v>
      </c>
      <c r="S25" s="125"/>
      <c r="T25" s="126" t="s">
        <v>26</v>
      </c>
      <c r="U25" s="125"/>
      <c r="V25" s="125"/>
      <c r="W25" s="125"/>
      <c r="X25" s="125"/>
      <c r="Y25" s="125"/>
    </row>
    <row r="26" s="109" customFormat="1" ht="36" customHeight="1" spans="1:25">
      <c r="A26" s="125">
        <v>20</v>
      </c>
      <c r="B26" s="125" t="s">
        <v>89</v>
      </c>
      <c r="C26" s="125" t="s">
        <v>101</v>
      </c>
      <c r="D26" s="126" t="s">
        <v>102</v>
      </c>
      <c r="E26" s="127" t="s">
        <v>103</v>
      </c>
      <c r="F26" s="125" t="s">
        <v>35</v>
      </c>
      <c r="G26" s="128">
        <v>1.55</v>
      </c>
      <c r="H26" s="131" t="s">
        <v>104</v>
      </c>
      <c r="I26" s="157">
        <v>57.5</v>
      </c>
      <c r="J26" s="157">
        <v>57.5</v>
      </c>
      <c r="K26" s="125"/>
      <c r="L26" s="125"/>
      <c r="M26" s="125"/>
      <c r="N26" s="125"/>
      <c r="O26" s="125">
        <v>40</v>
      </c>
      <c r="P26" s="125">
        <v>156</v>
      </c>
      <c r="Q26" s="125">
        <v>28</v>
      </c>
      <c r="R26" s="125">
        <v>120</v>
      </c>
      <c r="S26" s="125"/>
      <c r="T26" s="126" t="s">
        <v>26</v>
      </c>
      <c r="U26" s="125"/>
      <c r="V26" s="125"/>
      <c r="W26" s="125"/>
      <c r="X26" s="125"/>
      <c r="Y26" s="125"/>
    </row>
    <row r="27" s="109" customFormat="1" ht="36" customHeight="1" spans="1:25">
      <c r="A27" s="125">
        <v>21</v>
      </c>
      <c r="B27" s="125" t="s">
        <v>89</v>
      </c>
      <c r="C27" s="125" t="s">
        <v>101</v>
      </c>
      <c r="D27" s="126" t="s">
        <v>105</v>
      </c>
      <c r="E27" s="127" t="s">
        <v>106</v>
      </c>
      <c r="F27" s="125" t="s">
        <v>35</v>
      </c>
      <c r="G27" s="128">
        <v>1.6</v>
      </c>
      <c r="H27" s="131" t="s">
        <v>107</v>
      </c>
      <c r="I27" s="157">
        <v>59</v>
      </c>
      <c r="J27" s="157">
        <v>59</v>
      </c>
      <c r="K27" s="125"/>
      <c r="L27" s="125"/>
      <c r="M27" s="125"/>
      <c r="N27" s="125"/>
      <c r="O27" s="125">
        <v>40</v>
      </c>
      <c r="P27" s="125">
        <v>156</v>
      </c>
      <c r="Q27" s="125">
        <v>28</v>
      </c>
      <c r="R27" s="125">
        <v>120</v>
      </c>
      <c r="S27" s="125"/>
      <c r="T27" s="126" t="s">
        <v>26</v>
      </c>
      <c r="U27" s="125"/>
      <c r="V27" s="125"/>
      <c r="W27" s="125"/>
      <c r="X27" s="125"/>
      <c r="Y27" s="125"/>
    </row>
    <row r="28" s="109" customFormat="1" ht="36" customHeight="1" spans="1:25">
      <c r="A28" s="125">
        <v>22</v>
      </c>
      <c r="B28" s="125" t="s">
        <v>108</v>
      </c>
      <c r="C28" s="125" t="s">
        <v>109</v>
      </c>
      <c r="D28" s="126" t="s">
        <v>110</v>
      </c>
      <c r="E28" s="130" t="s">
        <v>111</v>
      </c>
      <c r="F28" s="125" t="s">
        <v>35</v>
      </c>
      <c r="G28" s="128">
        <v>2.1</v>
      </c>
      <c r="H28" s="131" t="s">
        <v>88</v>
      </c>
      <c r="I28" s="157">
        <v>77.5</v>
      </c>
      <c r="J28" s="157">
        <v>77.5</v>
      </c>
      <c r="K28" s="125"/>
      <c r="L28" s="125"/>
      <c r="M28" s="125"/>
      <c r="N28" s="125"/>
      <c r="O28" s="125">
        <v>9</v>
      </c>
      <c r="P28" s="125">
        <v>45</v>
      </c>
      <c r="Q28" s="125">
        <v>2</v>
      </c>
      <c r="R28" s="125">
        <v>9</v>
      </c>
      <c r="S28" s="125" t="s">
        <v>25</v>
      </c>
      <c r="T28" s="125"/>
      <c r="U28" s="125"/>
      <c r="V28" s="125"/>
      <c r="W28" s="125"/>
      <c r="X28" s="125"/>
      <c r="Y28" s="125"/>
    </row>
    <row r="29" s="109" customFormat="1" ht="36" customHeight="1" spans="1:25">
      <c r="A29" s="125">
        <v>23</v>
      </c>
      <c r="B29" s="125" t="s">
        <v>108</v>
      </c>
      <c r="C29" s="125" t="s">
        <v>112</v>
      </c>
      <c r="D29" s="126" t="s">
        <v>113</v>
      </c>
      <c r="E29" s="130" t="s">
        <v>114</v>
      </c>
      <c r="F29" s="125" t="s">
        <v>35</v>
      </c>
      <c r="G29" s="128">
        <v>1.9</v>
      </c>
      <c r="H29" s="131" t="s">
        <v>115</v>
      </c>
      <c r="I29" s="157">
        <v>68.5</v>
      </c>
      <c r="J29" s="157">
        <v>68.5</v>
      </c>
      <c r="K29" s="125"/>
      <c r="L29" s="125"/>
      <c r="M29" s="125"/>
      <c r="N29" s="125"/>
      <c r="O29" s="125">
        <v>147</v>
      </c>
      <c r="P29" s="125">
        <v>596</v>
      </c>
      <c r="Q29" s="125">
        <v>26</v>
      </c>
      <c r="R29" s="125">
        <v>101</v>
      </c>
      <c r="S29" s="125"/>
      <c r="T29" s="126" t="s">
        <v>26</v>
      </c>
      <c r="U29" s="125"/>
      <c r="V29" s="125"/>
      <c r="W29" s="125"/>
      <c r="X29" s="125"/>
      <c r="Y29" s="125"/>
    </row>
    <row r="30" s="109" customFormat="1" ht="36" customHeight="1" spans="1:25">
      <c r="A30" s="125">
        <v>24</v>
      </c>
      <c r="B30" s="125" t="s">
        <v>108</v>
      </c>
      <c r="C30" s="125" t="s">
        <v>116</v>
      </c>
      <c r="D30" s="126" t="s">
        <v>117</v>
      </c>
      <c r="E30" s="127" t="s">
        <v>118</v>
      </c>
      <c r="F30" s="125" t="s">
        <v>35</v>
      </c>
      <c r="G30" s="128">
        <v>1.25</v>
      </c>
      <c r="H30" s="129" t="s">
        <v>119</v>
      </c>
      <c r="I30" s="125">
        <v>55</v>
      </c>
      <c r="J30" s="125">
        <v>55</v>
      </c>
      <c r="K30" s="125"/>
      <c r="L30" s="125"/>
      <c r="M30" s="125"/>
      <c r="N30" s="125"/>
      <c r="O30" s="125">
        <v>25</v>
      </c>
      <c r="P30" s="125">
        <v>203</v>
      </c>
      <c r="Q30" s="125">
        <v>4</v>
      </c>
      <c r="R30" s="125">
        <v>13</v>
      </c>
      <c r="S30" s="125"/>
      <c r="T30" s="126" t="s">
        <v>26</v>
      </c>
      <c r="U30" s="125"/>
      <c r="V30" s="125"/>
      <c r="W30" s="125"/>
      <c r="X30" s="125"/>
      <c r="Y30" s="125"/>
    </row>
    <row r="31" s="109" customFormat="1" ht="36" customHeight="1" spans="1:25">
      <c r="A31" s="125">
        <v>25</v>
      </c>
      <c r="B31" s="125" t="s">
        <v>108</v>
      </c>
      <c r="C31" s="125" t="s">
        <v>120</v>
      </c>
      <c r="D31" s="126" t="s">
        <v>121</v>
      </c>
      <c r="E31" s="127" t="s">
        <v>122</v>
      </c>
      <c r="F31" s="125" t="s">
        <v>35</v>
      </c>
      <c r="G31" s="128">
        <v>1.75</v>
      </c>
      <c r="H31" s="129" t="s">
        <v>123</v>
      </c>
      <c r="I31" s="125">
        <v>60.1</v>
      </c>
      <c r="J31" s="125">
        <v>60.1</v>
      </c>
      <c r="K31" s="125"/>
      <c r="L31" s="125"/>
      <c r="M31" s="125"/>
      <c r="N31" s="125"/>
      <c r="O31" s="125">
        <v>40</v>
      </c>
      <c r="P31" s="125">
        <v>156</v>
      </c>
      <c r="Q31" s="125">
        <v>5</v>
      </c>
      <c r="R31" s="125">
        <v>27</v>
      </c>
      <c r="S31" s="125"/>
      <c r="T31" s="126" t="s">
        <v>26</v>
      </c>
      <c r="U31" s="125"/>
      <c r="V31" s="125"/>
      <c r="W31" s="125"/>
      <c r="X31" s="125"/>
      <c r="Y31" s="125"/>
    </row>
    <row r="32" s="109" customFormat="1" ht="36" customHeight="1" spans="1:25">
      <c r="A32" s="125">
        <v>26</v>
      </c>
      <c r="B32" s="125" t="s">
        <v>108</v>
      </c>
      <c r="C32" s="125" t="s">
        <v>124</v>
      </c>
      <c r="D32" s="126" t="s">
        <v>125</v>
      </c>
      <c r="E32" s="134" t="s">
        <v>126</v>
      </c>
      <c r="F32" s="125" t="s">
        <v>35</v>
      </c>
      <c r="G32" s="128">
        <v>1.9</v>
      </c>
      <c r="H32" s="131" t="s">
        <v>127</v>
      </c>
      <c r="I32" s="157">
        <v>72</v>
      </c>
      <c r="J32" s="157">
        <v>72</v>
      </c>
      <c r="K32" s="125"/>
      <c r="L32" s="125"/>
      <c r="M32" s="125"/>
      <c r="N32" s="125"/>
      <c r="O32" s="125">
        <v>70</v>
      </c>
      <c r="P32" s="125">
        <v>250</v>
      </c>
      <c r="Q32" s="125">
        <v>30</v>
      </c>
      <c r="R32" s="125">
        <v>150</v>
      </c>
      <c r="S32" s="125" t="s">
        <v>25</v>
      </c>
      <c r="T32" s="125"/>
      <c r="U32" s="125"/>
      <c r="V32" s="125"/>
      <c r="W32" s="125"/>
      <c r="X32" s="125"/>
      <c r="Y32" s="125"/>
    </row>
    <row r="33" s="109" customFormat="1" ht="36" customHeight="1" spans="1:25">
      <c r="A33" s="125">
        <v>27</v>
      </c>
      <c r="B33" s="125" t="s">
        <v>108</v>
      </c>
      <c r="C33" s="125" t="s">
        <v>128</v>
      </c>
      <c r="D33" s="126" t="s">
        <v>129</v>
      </c>
      <c r="E33" s="130" t="s">
        <v>130</v>
      </c>
      <c r="F33" s="125" t="s">
        <v>35</v>
      </c>
      <c r="G33" s="128">
        <v>1.55</v>
      </c>
      <c r="H33" s="131" t="s">
        <v>131</v>
      </c>
      <c r="I33" s="157">
        <v>58.5</v>
      </c>
      <c r="J33" s="157">
        <v>58.5</v>
      </c>
      <c r="K33" s="125"/>
      <c r="L33" s="125"/>
      <c r="M33" s="125"/>
      <c r="N33" s="125"/>
      <c r="O33" s="125">
        <v>70</v>
      </c>
      <c r="P33" s="125">
        <v>250</v>
      </c>
      <c r="Q33" s="125">
        <v>30</v>
      </c>
      <c r="R33" s="125">
        <v>150</v>
      </c>
      <c r="S33" s="125"/>
      <c r="T33" s="126" t="s">
        <v>26</v>
      </c>
      <c r="U33" s="125"/>
      <c r="V33" s="125"/>
      <c r="W33" s="125"/>
      <c r="X33" s="125"/>
      <c r="Y33" s="125"/>
    </row>
    <row r="34" s="109" customFormat="1" ht="36" customHeight="1" spans="1:25">
      <c r="A34" s="125">
        <v>28</v>
      </c>
      <c r="B34" s="125" t="s">
        <v>132</v>
      </c>
      <c r="C34" s="125" t="s">
        <v>133</v>
      </c>
      <c r="D34" s="126" t="s">
        <v>134</v>
      </c>
      <c r="E34" s="127" t="s">
        <v>135</v>
      </c>
      <c r="F34" s="125" t="s">
        <v>35</v>
      </c>
      <c r="G34" s="128">
        <v>1.8</v>
      </c>
      <c r="H34" s="132" t="s">
        <v>136</v>
      </c>
      <c r="I34" s="125">
        <v>68.5</v>
      </c>
      <c r="J34" s="125">
        <v>68.5</v>
      </c>
      <c r="K34" s="125"/>
      <c r="L34" s="125"/>
      <c r="M34" s="125"/>
      <c r="N34" s="125"/>
      <c r="O34" s="125">
        <v>97</v>
      </c>
      <c r="P34" s="125">
        <v>388</v>
      </c>
      <c r="Q34" s="125">
        <v>8</v>
      </c>
      <c r="R34" s="125">
        <v>26</v>
      </c>
      <c r="S34" s="125"/>
      <c r="T34" s="126" t="s">
        <v>26</v>
      </c>
      <c r="U34" s="125"/>
      <c r="V34" s="125"/>
      <c r="W34" s="125"/>
      <c r="X34" s="125"/>
      <c r="Y34" s="125"/>
    </row>
    <row r="35" s="109" customFormat="1" ht="36" customHeight="1" spans="1:25">
      <c r="A35" s="125">
        <v>29</v>
      </c>
      <c r="B35" s="125" t="s">
        <v>137</v>
      </c>
      <c r="C35" s="125" t="s">
        <v>138</v>
      </c>
      <c r="D35" s="126" t="s">
        <v>139</v>
      </c>
      <c r="E35" s="127" t="s">
        <v>140</v>
      </c>
      <c r="F35" s="125" t="s">
        <v>35</v>
      </c>
      <c r="G35" s="128">
        <v>1</v>
      </c>
      <c r="H35" s="131" t="s">
        <v>141</v>
      </c>
      <c r="I35" s="157">
        <v>39.5</v>
      </c>
      <c r="J35" s="157">
        <v>39.5</v>
      </c>
      <c r="K35" s="125"/>
      <c r="L35" s="125"/>
      <c r="M35" s="125"/>
      <c r="N35" s="125"/>
      <c r="O35" s="125">
        <v>10</v>
      </c>
      <c r="P35" s="125">
        <v>28</v>
      </c>
      <c r="Q35" s="125">
        <v>2</v>
      </c>
      <c r="R35" s="125">
        <v>6</v>
      </c>
      <c r="S35" s="125" t="s">
        <v>25</v>
      </c>
      <c r="T35" s="125"/>
      <c r="U35" s="125"/>
      <c r="V35" s="125"/>
      <c r="W35" s="125"/>
      <c r="X35" s="125"/>
      <c r="Y35" s="125"/>
    </row>
    <row r="36" s="109" customFormat="1" ht="36" customHeight="1" spans="1:25">
      <c r="A36" s="125">
        <v>30</v>
      </c>
      <c r="B36" s="125" t="s">
        <v>137</v>
      </c>
      <c r="C36" s="125" t="s">
        <v>142</v>
      </c>
      <c r="D36" s="126" t="s">
        <v>143</v>
      </c>
      <c r="E36" s="127" t="s">
        <v>144</v>
      </c>
      <c r="F36" s="125" t="s">
        <v>35</v>
      </c>
      <c r="G36" s="128">
        <v>1.1</v>
      </c>
      <c r="H36" s="129" t="s">
        <v>145</v>
      </c>
      <c r="I36" s="125">
        <v>37.4</v>
      </c>
      <c r="J36" s="125">
        <v>37.4</v>
      </c>
      <c r="K36" s="125"/>
      <c r="L36" s="125"/>
      <c r="M36" s="125"/>
      <c r="N36" s="125"/>
      <c r="O36" s="125">
        <v>99</v>
      </c>
      <c r="P36" s="125">
        <v>382</v>
      </c>
      <c r="Q36" s="125">
        <v>15</v>
      </c>
      <c r="R36" s="125">
        <v>55</v>
      </c>
      <c r="S36" s="125"/>
      <c r="T36" s="126" t="s">
        <v>26</v>
      </c>
      <c r="U36" s="125"/>
      <c r="V36" s="125"/>
      <c r="W36" s="125"/>
      <c r="X36" s="125"/>
      <c r="Y36" s="125"/>
    </row>
    <row r="37" s="109" customFormat="1" ht="36" customHeight="1" spans="1:25">
      <c r="A37" s="125">
        <v>31</v>
      </c>
      <c r="B37" s="125" t="s">
        <v>146</v>
      </c>
      <c r="C37" s="125" t="s">
        <v>147</v>
      </c>
      <c r="D37" s="126" t="s">
        <v>148</v>
      </c>
      <c r="E37" s="127" t="s">
        <v>149</v>
      </c>
      <c r="F37" s="125" t="s">
        <v>35</v>
      </c>
      <c r="G37" s="128">
        <v>1.8</v>
      </c>
      <c r="H37" s="131" t="s">
        <v>150</v>
      </c>
      <c r="I37" s="125">
        <v>66.5</v>
      </c>
      <c r="J37" s="125">
        <v>66.5</v>
      </c>
      <c r="K37" s="125"/>
      <c r="L37" s="125"/>
      <c r="M37" s="125"/>
      <c r="N37" s="125"/>
      <c r="O37" s="125">
        <v>88</v>
      </c>
      <c r="P37" s="125">
        <v>393</v>
      </c>
      <c r="Q37" s="125">
        <v>9</v>
      </c>
      <c r="R37" s="125">
        <v>36</v>
      </c>
      <c r="S37" s="125"/>
      <c r="T37" s="126" t="s">
        <v>26</v>
      </c>
      <c r="U37" s="125"/>
      <c r="V37" s="125"/>
      <c r="W37" s="125"/>
      <c r="X37" s="125"/>
      <c r="Y37" s="125"/>
    </row>
    <row r="38" s="109" customFormat="1" ht="36" customHeight="1" spans="1:25">
      <c r="A38" s="125">
        <v>32</v>
      </c>
      <c r="B38" s="125" t="s">
        <v>137</v>
      </c>
      <c r="C38" s="125" t="s">
        <v>151</v>
      </c>
      <c r="D38" s="126"/>
      <c r="E38" s="127" t="s">
        <v>152</v>
      </c>
      <c r="F38" s="125" t="s">
        <v>35</v>
      </c>
      <c r="G38" s="128">
        <v>1.3</v>
      </c>
      <c r="H38" s="129" t="s">
        <v>153</v>
      </c>
      <c r="I38" s="125">
        <v>48</v>
      </c>
      <c r="J38" s="125">
        <v>48</v>
      </c>
      <c r="K38" s="125"/>
      <c r="L38" s="125"/>
      <c r="M38" s="125"/>
      <c r="N38" s="125"/>
      <c r="O38" s="125">
        <v>20</v>
      </c>
      <c r="P38" s="125">
        <v>76</v>
      </c>
      <c r="Q38" s="125">
        <v>20</v>
      </c>
      <c r="R38" s="125">
        <v>76</v>
      </c>
      <c r="S38" s="125" t="s">
        <v>25</v>
      </c>
      <c r="T38" s="125"/>
      <c r="U38" s="125"/>
      <c r="V38" s="125"/>
      <c r="W38" s="125"/>
      <c r="X38" s="125"/>
      <c r="Y38" s="125"/>
    </row>
    <row r="39" s="109" customFormat="1" ht="36" customHeight="1" spans="1:25">
      <c r="A39" s="125">
        <v>33</v>
      </c>
      <c r="B39" s="125" t="s">
        <v>146</v>
      </c>
      <c r="C39" s="125" t="s">
        <v>154</v>
      </c>
      <c r="D39" s="126" t="s">
        <v>155</v>
      </c>
      <c r="E39" s="130" t="s">
        <v>156</v>
      </c>
      <c r="F39" s="125" t="s">
        <v>35</v>
      </c>
      <c r="G39" s="128">
        <v>1.75</v>
      </c>
      <c r="H39" s="132" t="s">
        <v>157</v>
      </c>
      <c r="I39" s="157">
        <v>62</v>
      </c>
      <c r="J39" s="157">
        <v>62</v>
      </c>
      <c r="K39" s="125"/>
      <c r="L39" s="125"/>
      <c r="M39" s="125"/>
      <c r="N39" s="125"/>
      <c r="O39" s="125">
        <v>65</v>
      </c>
      <c r="P39" s="125">
        <v>256</v>
      </c>
      <c r="Q39" s="125">
        <v>3</v>
      </c>
      <c r="R39" s="125">
        <v>14</v>
      </c>
      <c r="S39" s="125"/>
      <c r="T39" s="126" t="s">
        <v>26</v>
      </c>
      <c r="U39" s="125"/>
      <c r="V39" s="125"/>
      <c r="W39" s="125"/>
      <c r="X39" s="125"/>
      <c r="Y39" s="125"/>
    </row>
    <row r="40" s="109" customFormat="1" ht="36" customHeight="1" spans="1:25">
      <c r="A40" s="125">
        <v>34</v>
      </c>
      <c r="B40" s="125" t="s">
        <v>146</v>
      </c>
      <c r="C40" s="125" t="s">
        <v>147</v>
      </c>
      <c r="D40" s="126" t="s">
        <v>158</v>
      </c>
      <c r="E40" s="127" t="s">
        <v>159</v>
      </c>
      <c r="F40" s="125" t="s">
        <v>160</v>
      </c>
      <c r="G40" s="125" t="s">
        <v>161</v>
      </c>
      <c r="H40" s="131" t="s">
        <v>162</v>
      </c>
      <c r="I40" s="125">
        <v>9.5</v>
      </c>
      <c r="J40" s="125">
        <v>9.5</v>
      </c>
      <c r="K40" s="125"/>
      <c r="L40" s="125"/>
      <c r="M40" s="125"/>
      <c r="N40" s="125"/>
      <c r="O40" s="125">
        <v>55</v>
      </c>
      <c r="P40" s="125">
        <v>230</v>
      </c>
      <c r="Q40" s="125">
        <v>4</v>
      </c>
      <c r="R40" s="125">
        <v>16</v>
      </c>
      <c r="S40" s="125"/>
      <c r="T40" s="126" t="s">
        <v>26</v>
      </c>
      <c r="U40" s="125"/>
      <c r="V40" s="125"/>
      <c r="W40" s="125"/>
      <c r="X40" s="125"/>
      <c r="Y40" s="125"/>
    </row>
    <row r="41" s="109" customFormat="1" ht="36" customHeight="1" spans="1:25">
      <c r="A41" s="125">
        <v>35</v>
      </c>
      <c r="B41" s="125"/>
      <c r="C41" s="125"/>
      <c r="D41" s="126"/>
      <c r="E41" s="126" t="s">
        <v>163</v>
      </c>
      <c r="F41" s="125"/>
      <c r="G41" s="125"/>
      <c r="H41" s="135"/>
      <c r="I41" s="125">
        <v>19.4</v>
      </c>
      <c r="J41" s="125">
        <v>19.4</v>
      </c>
      <c r="K41" s="125"/>
      <c r="L41" s="125"/>
      <c r="M41" s="125"/>
      <c r="N41" s="125"/>
      <c r="O41" s="125"/>
      <c r="P41" s="125"/>
      <c r="Q41" s="125"/>
      <c r="R41" s="125"/>
      <c r="S41" s="125"/>
      <c r="T41" s="125"/>
      <c r="U41" s="125"/>
      <c r="V41" s="125"/>
      <c r="W41" s="125"/>
      <c r="X41" s="125"/>
      <c r="Y41" s="125"/>
    </row>
    <row r="42" s="110" customFormat="1" ht="24" customHeight="1" spans="1:25">
      <c r="A42" s="136" t="s">
        <v>2</v>
      </c>
      <c r="B42" s="137" t="s">
        <v>3</v>
      </c>
      <c r="C42" s="137"/>
      <c r="D42" s="137"/>
      <c r="E42" s="137" t="s">
        <v>4</v>
      </c>
      <c r="F42" s="137" t="s">
        <v>164</v>
      </c>
      <c r="G42" s="137"/>
      <c r="H42" s="90" t="s">
        <v>7</v>
      </c>
      <c r="I42" s="137" t="s">
        <v>8</v>
      </c>
      <c r="J42" s="137"/>
      <c r="K42" s="90"/>
      <c r="L42" s="90"/>
      <c r="M42" s="90"/>
      <c r="N42" s="90"/>
      <c r="O42" s="90"/>
      <c r="P42" s="90" t="s">
        <v>9</v>
      </c>
      <c r="Q42" s="90"/>
      <c r="R42" s="90"/>
      <c r="S42" s="90"/>
      <c r="T42" s="90" t="s">
        <v>10</v>
      </c>
      <c r="U42" s="90"/>
      <c r="V42" s="166" t="s">
        <v>165</v>
      </c>
      <c r="W42" s="166" t="s">
        <v>166</v>
      </c>
      <c r="X42" s="166" t="s">
        <v>167</v>
      </c>
      <c r="Y42" s="147" t="s">
        <v>11</v>
      </c>
    </row>
    <row r="43" s="110" customFormat="1" ht="24" customHeight="1" spans="1:25">
      <c r="A43" s="138"/>
      <c r="B43" s="139" t="s">
        <v>12</v>
      </c>
      <c r="C43" s="140" t="s">
        <v>13</v>
      </c>
      <c r="D43" s="141" t="s">
        <v>14</v>
      </c>
      <c r="E43" s="137"/>
      <c r="F43" s="137" t="s">
        <v>168</v>
      </c>
      <c r="G43" s="137" t="s">
        <v>35</v>
      </c>
      <c r="H43" s="90"/>
      <c r="I43" s="140" t="s">
        <v>15</v>
      </c>
      <c r="J43" s="140" t="s">
        <v>169</v>
      </c>
      <c r="K43" s="158" t="s">
        <v>170</v>
      </c>
      <c r="L43" s="158" t="s">
        <v>171</v>
      </c>
      <c r="M43" s="158" t="s">
        <v>19</v>
      </c>
      <c r="N43" s="158" t="s">
        <v>172</v>
      </c>
      <c r="O43" s="158" t="s">
        <v>173</v>
      </c>
      <c r="P43" s="158" t="s">
        <v>174</v>
      </c>
      <c r="Q43" s="158" t="s">
        <v>175</v>
      </c>
      <c r="R43" s="167" t="s">
        <v>176</v>
      </c>
      <c r="S43" s="168"/>
      <c r="T43" s="158" t="s">
        <v>25</v>
      </c>
      <c r="U43" s="158" t="s">
        <v>26</v>
      </c>
      <c r="V43" s="169"/>
      <c r="W43" s="169"/>
      <c r="X43" s="169"/>
      <c r="Y43" s="172"/>
    </row>
    <row r="44" s="110" customFormat="1" ht="37" customHeight="1" spans="1:25">
      <c r="A44" s="138"/>
      <c r="B44" s="142"/>
      <c r="C44" s="143"/>
      <c r="D44" s="144"/>
      <c r="E44" s="137"/>
      <c r="F44" s="137"/>
      <c r="G44" s="137"/>
      <c r="H44" s="90"/>
      <c r="I44" s="143"/>
      <c r="J44" s="143"/>
      <c r="K44" s="159"/>
      <c r="L44" s="159"/>
      <c r="M44" s="159"/>
      <c r="N44" s="159"/>
      <c r="O44" s="159"/>
      <c r="P44" s="159"/>
      <c r="Q44" s="159"/>
      <c r="R44" s="90" t="s">
        <v>23</v>
      </c>
      <c r="S44" s="90" t="s">
        <v>24</v>
      </c>
      <c r="T44" s="159"/>
      <c r="U44" s="159"/>
      <c r="V44" s="169"/>
      <c r="W44" s="169"/>
      <c r="X44" s="169"/>
      <c r="Y44" s="172"/>
    </row>
    <row r="45" s="110" customFormat="1" ht="20" customHeight="1" spans="1:25">
      <c r="A45" s="138"/>
      <c r="B45" s="142"/>
      <c r="C45" s="143"/>
      <c r="D45" s="144"/>
      <c r="E45" s="137"/>
      <c r="F45" s="137">
        <v>9</v>
      </c>
      <c r="G45" s="137">
        <v>11.1</v>
      </c>
      <c r="H45" s="90"/>
      <c r="I45" s="160">
        <v>400</v>
      </c>
      <c r="J45" s="160">
        <v>400</v>
      </c>
      <c r="K45" s="159"/>
      <c r="L45" s="159"/>
      <c r="M45" s="159"/>
      <c r="N45" s="159"/>
      <c r="O45" s="159"/>
      <c r="P45" s="159"/>
      <c r="Q45" s="159"/>
      <c r="R45" s="90"/>
      <c r="S45" s="90"/>
      <c r="T45" s="159"/>
      <c r="U45" s="159"/>
      <c r="V45" s="169"/>
      <c r="W45" s="169"/>
      <c r="X45" s="169"/>
      <c r="Y45" s="172"/>
    </row>
    <row r="46" s="111" customFormat="1" ht="39" customHeight="1" spans="1:25">
      <c r="A46" s="145">
        <v>1</v>
      </c>
      <c r="B46" s="146" t="s">
        <v>89</v>
      </c>
      <c r="C46" s="146" t="s">
        <v>177</v>
      </c>
      <c r="D46" s="147" t="s">
        <v>178</v>
      </c>
      <c r="E46" s="148" t="s">
        <v>179</v>
      </c>
      <c r="F46" s="125" t="s">
        <v>35</v>
      </c>
      <c r="G46" s="149">
        <v>1</v>
      </c>
      <c r="H46" s="150" t="s">
        <v>180</v>
      </c>
      <c r="I46" s="161">
        <v>37</v>
      </c>
      <c r="J46" s="161">
        <v>37</v>
      </c>
      <c r="K46" s="162"/>
      <c r="L46" s="162"/>
      <c r="M46" s="162"/>
      <c r="N46" s="162"/>
      <c r="O46" s="162"/>
      <c r="P46" s="146">
        <v>31</v>
      </c>
      <c r="Q46" s="146">
        <v>125</v>
      </c>
      <c r="R46" s="146">
        <v>9</v>
      </c>
      <c r="S46" s="146">
        <v>33</v>
      </c>
      <c r="T46" s="146"/>
      <c r="U46" s="90" t="s">
        <v>26</v>
      </c>
      <c r="V46" s="145">
        <v>2019.8</v>
      </c>
      <c r="W46" s="170">
        <v>2019.12</v>
      </c>
      <c r="X46" s="171" t="s">
        <v>181</v>
      </c>
      <c r="Y46" s="145"/>
    </row>
    <row r="47" s="111" customFormat="1" ht="39" customHeight="1" spans="1:25">
      <c r="A47" s="145">
        <v>2</v>
      </c>
      <c r="B47" s="151" t="s">
        <v>108</v>
      </c>
      <c r="C47" s="151" t="s">
        <v>182</v>
      </c>
      <c r="D47" s="151" t="s">
        <v>183</v>
      </c>
      <c r="E47" s="148" t="s">
        <v>184</v>
      </c>
      <c r="F47" s="125" t="s">
        <v>35</v>
      </c>
      <c r="G47" s="149">
        <v>0.81</v>
      </c>
      <c r="H47" s="150" t="s">
        <v>185</v>
      </c>
      <c r="I47" s="161">
        <v>30</v>
      </c>
      <c r="J47" s="161">
        <v>30</v>
      </c>
      <c r="K47" s="151"/>
      <c r="L47" s="151"/>
      <c r="M47" s="151"/>
      <c r="N47" s="151"/>
      <c r="O47" s="151"/>
      <c r="P47" s="151">
        <v>38</v>
      </c>
      <c r="Q47" s="151">
        <v>167</v>
      </c>
      <c r="R47" s="151">
        <v>11</v>
      </c>
      <c r="S47" s="151">
        <v>29</v>
      </c>
      <c r="T47" s="151" t="s">
        <v>25</v>
      </c>
      <c r="U47" s="151"/>
      <c r="V47" s="145">
        <v>2019.8</v>
      </c>
      <c r="W47" s="170">
        <v>2019.12</v>
      </c>
      <c r="X47" s="171" t="s">
        <v>181</v>
      </c>
      <c r="Y47" s="145"/>
    </row>
    <row r="48" s="111" customFormat="1" ht="39" customHeight="1" spans="1:25">
      <c r="A48" s="145">
        <v>3</v>
      </c>
      <c r="B48" s="151" t="s">
        <v>108</v>
      </c>
      <c r="C48" s="151" t="s">
        <v>186</v>
      </c>
      <c r="D48" s="151" t="s">
        <v>187</v>
      </c>
      <c r="E48" s="152" t="s">
        <v>188</v>
      </c>
      <c r="F48" s="125" t="s">
        <v>35</v>
      </c>
      <c r="G48" s="149">
        <v>1.4</v>
      </c>
      <c r="H48" s="150" t="s">
        <v>189</v>
      </c>
      <c r="I48" s="163">
        <v>51</v>
      </c>
      <c r="J48" s="163">
        <v>51</v>
      </c>
      <c r="K48" s="151"/>
      <c r="L48" s="151"/>
      <c r="M48" s="151"/>
      <c r="N48" s="151"/>
      <c r="O48" s="151"/>
      <c r="P48" s="151">
        <v>36</v>
      </c>
      <c r="Q48" s="151">
        <v>163</v>
      </c>
      <c r="R48" s="151">
        <v>14</v>
      </c>
      <c r="S48" s="151">
        <v>78</v>
      </c>
      <c r="T48" s="151"/>
      <c r="U48" s="90" t="s">
        <v>26</v>
      </c>
      <c r="V48" s="145">
        <v>2019.8</v>
      </c>
      <c r="W48" s="170">
        <v>2019.12</v>
      </c>
      <c r="X48" s="171" t="s">
        <v>181</v>
      </c>
      <c r="Y48" s="145"/>
    </row>
    <row r="49" s="111" customFormat="1" ht="39" customHeight="1" spans="1:25">
      <c r="A49" s="145">
        <v>4</v>
      </c>
      <c r="B49" s="151" t="s">
        <v>108</v>
      </c>
      <c r="C49" s="153" t="s">
        <v>190</v>
      </c>
      <c r="D49" s="147" t="s">
        <v>191</v>
      </c>
      <c r="E49" s="152" t="s">
        <v>192</v>
      </c>
      <c r="F49" s="125" t="s">
        <v>35</v>
      </c>
      <c r="G49" s="149">
        <v>2.15</v>
      </c>
      <c r="H49" s="150" t="s">
        <v>193</v>
      </c>
      <c r="I49" s="163">
        <v>77.5</v>
      </c>
      <c r="J49" s="163">
        <v>77.5</v>
      </c>
      <c r="K49" s="151"/>
      <c r="L49" s="151"/>
      <c r="M49" s="151"/>
      <c r="N49" s="151"/>
      <c r="O49" s="151"/>
      <c r="P49" s="151">
        <v>281</v>
      </c>
      <c r="Q49" s="151">
        <v>922</v>
      </c>
      <c r="R49" s="151">
        <v>78</v>
      </c>
      <c r="S49" s="151">
        <v>307</v>
      </c>
      <c r="T49" s="151" t="s">
        <v>25</v>
      </c>
      <c r="U49" s="151"/>
      <c r="V49" s="145">
        <v>2019.8</v>
      </c>
      <c r="W49" s="170">
        <v>2019.12</v>
      </c>
      <c r="X49" s="171" t="s">
        <v>181</v>
      </c>
      <c r="Y49" s="145"/>
    </row>
    <row r="50" s="111" customFormat="1" ht="39" customHeight="1" spans="1:25">
      <c r="A50" s="145">
        <v>5</v>
      </c>
      <c r="B50" s="151" t="s">
        <v>108</v>
      </c>
      <c r="C50" s="151" t="s">
        <v>194</v>
      </c>
      <c r="D50" s="151" t="s">
        <v>195</v>
      </c>
      <c r="E50" s="152" t="s">
        <v>196</v>
      </c>
      <c r="F50" s="125" t="s">
        <v>35</v>
      </c>
      <c r="G50" s="149">
        <v>0.84</v>
      </c>
      <c r="H50" s="150" t="s">
        <v>197</v>
      </c>
      <c r="I50" s="163">
        <v>31</v>
      </c>
      <c r="J50" s="163">
        <v>31</v>
      </c>
      <c r="K50" s="151"/>
      <c r="L50" s="151"/>
      <c r="M50" s="151"/>
      <c r="N50" s="151"/>
      <c r="O50" s="151"/>
      <c r="P50" s="151">
        <v>14</v>
      </c>
      <c r="Q50" s="151">
        <v>59</v>
      </c>
      <c r="R50" s="151">
        <v>10</v>
      </c>
      <c r="S50" s="151">
        <v>38</v>
      </c>
      <c r="T50" s="151" t="s">
        <v>25</v>
      </c>
      <c r="U50" s="151"/>
      <c r="V50" s="145">
        <v>2019.8</v>
      </c>
      <c r="W50" s="170">
        <v>2019.12</v>
      </c>
      <c r="X50" s="171" t="s">
        <v>181</v>
      </c>
      <c r="Y50" s="145"/>
    </row>
    <row r="51" s="111" customFormat="1" ht="39" customHeight="1" spans="1:25">
      <c r="A51" s="145">
        <v>6</v>
      </c>
      <c r="B51" s="151" t="s">
        <v>108</v>
      </c>
      <c r="C51" s="154" t="s">
        <v>194</v>
      </c>
      <c r="D51" s="151" t="s">
        <v>198</v>
      </c>
      <c r="E51" s="152" t="s">
        <v>199</v>
      </c>
      <c r="F51" s="125" t="s">
        <v>35</v>
      </c>
      <c r="G51" s="149">
        <v>2.2</v>
      </c>
      <c r="H51" s="150" t="s">
        <v>200</v>
      </c>
      <c r="I51" s="163">
        <v>81</v>
      </c>
      <c r="J51" s="163">
        <v>81</v>
      </c>
      <c r="K51" s="164"/>
      <c r="L51" s="164"/>
      <c r="M51" s="164"/>
      <c r="N51" s="164"/>
      <c r="O51" s="164"/>
      <c r="P51" s="146">
        <v>170</v>
      </c>
      <c r="Q51" s="146">
        <v>780</v>
      </c>
      <c r="R51" s="146">
        <v>76</v>
      </c>
      <c r="S51" s="146">
        <v>300</v>
      </c>
      <c r="T51" s="151" t="s">
        <v>25</v>
      </c>
      <c r="U51" s="154"/>
      <c r="V51" s="145">
        <v>2019.8</v>
      </c>
      <c r="W51" s="170">
        <v>2019.12</v>
      </c>
      <c r="X51" s="171" t="s">
        <v>181</v>
      </c>
      <c r="Y51" s="145"/>
    </row>
    <row r="52" s="111" customFormat="1" ht="39" customHeight="1" spans="1:25">
      <c r="A52" s="145">
        <v>7</v>
      </c>
      <c r="B52" s="151" t="s">
        <v>108</v>
      </c>
      <c r="C52" s="151" t="s">
        <v>124</v>
      </c>
      <c r="D52" s="151" t="s">
        <v>201</v>
      </c>
      <c r="E52" s="155" t="s">
        <v>202</v>
      </c>
      <c r="F52" s="125" t="s">
        <v>35</v>
      </c>
      <c r="G52" s="149">
        <v>0.56</v>
      </c>
      <c r="H52" s="150" t="s">
        <v>203</v>
      </c>
      <c r="I52" s="165">
        <v>20.5</v>
      </c>
      <c r="J52" s="165">
        <v>20.5</v>
      </c>
      <c r="K52" s="151"/>
      <c r="L52" s="151"/>
      <c r="M52" s="151"/>
      <c r="N52" s="151"/>
      <c r="O52" s="151"/>
      <c r="P52" s="151">
        <v>124</v>
      </c>
      <c r="Q52" s="151">
        <v>333</v>
      </c>
      <c r="R52" s="151">
        <v>31</v>
      </c>
      <c r="S52" s="151">
        <v>105</v>
      </c>
      <c r="T52" s="151" t="s">
        <v>25</v>
      </c>
      <c r="U52" s="151"/>
      <c r="V52" s="145">
        <v>2019.8</v>
      </c>
      <c r="W52" s="170">
        <v>2019.12</v>
      </c>
      <c r="X52" s="171" t="s">
        <v>181</v>
      </c>
      <c r="Y52" s="145"/>
    </row>
    <row r="53" s="111" customFormat="1" ht="39" customHeight="1" spans="1:25">
      <c r="A53" s="145">
        <v>8</v>
      </c>
      <c r="B53" s="151" t="s">
        <v>31</v>
      </c>
      <c r="C53" s="151" t="s">
        <v>204</v>
      </c>
      <c r="D53" s="151" t="s">
        <v>205</v>
      </c>
      <c r="E53" s="155" t="s">
        <v>206</v>
      </c>
      <c r="F53" s="125" t="s">
        <v>35</v>
      </c>
      <c r="G53" s="149">
        <v>1.35</v>
      </c>
      <c r="H53" s="150" t="s">
        <v>207</v>
      </c>
      <c r="I53" s="165">
        <v>53</v>
      </c>
      <c r="J53" s="165">
        <v>53</v>
      </c>
      <c r="K53" s="151"/>
      <c r="L53" s="151"/>
      <c r="M53" s="151"/>
      <c r="N53" s="151"/>
      <c r="O53" s="151"/>
      <c r="P53" s="151">
        <v>145</v>
      </c>
      <c r="Q53" s="151">
        <v>560</v>
      </c>
      <c r="R53" s="151">
        <v>54</v>
      </c>
      <c r="S53" s="151">
        <v>210</v>
      </c>
      <c r="T53" s="151"/>
      <c r="U53" s="90" t="s">
        <v>26</v>
      </c>
      <c r="V53" s="145">
        <v>2019.8</v>
      </c>
      <c r="W53" s="170">
        <v>2019.12</v>
      </c>
      <c r="X53" s="171" t="s">
        <v>181</v>
      </c>
      <c r="Y53" s="145"/>
    </row>
    <row r="54" s="111" customFormat="1" ht="39" customHeight="1" spans="1:25">
      <c r="A54" s="145">
        <v>9</v>
      </c>
      <c r="B54" s="151" t="s">
        <v>31</v>
      </c>
      <c r="C54" s="151" t="s">
        <v>204</v>
      </c>
      <c r="D54" s="151" t="s">
        <v>208</v>
      </c>
      <c r="E54" s="152" t="s">
        <v>209</v>
      </c>
      <c r="F54" s="125" t="s">
        <v>35</v>
      </c>
      <c r="G54" s="149">
        <v>0.75</v>
      </c>
      <c r="H54" s="150" t="s">
        <v>210</v>
      </c>
      <c r="I54" s="163">
        <v>15</v>
      </c>
      <c r="J54" s="163">
        <v>15</v>
      </c>
      <c r="K54" s="151"/>
      <c r="L54" s="151"/>
      <c r="M54" s="151"/>
      <c r="N54" s="151"/>
      <c r="O54" s="151"/>
      <c r="P54" s="151">
        <v>8</v>
      </c>
      <c r="Q54" s="151">
        <v>28</v>
      </c>
      <c r="R54" s="151">
        <v>2</v>
      </c>
      <c r="S54" s="151">
        <v>8</v>
      </c>
      <c r="T54" s="151"/>
      <c r="U54" s="90" t="s">
        <v>26</v>
      </c>
      <c r="V54" s="145">
        <v>2019.8</v>
      </c>
      <c r="W54" s="170">
        <v>2019.12</v>
      </c>
      <c r="X54" s="171" t="s">
        <v>181</v>
      </c>
      <c r="Y54" s="145"/>
    </row>
    <row r="55" s="111" customFormat="1" ht="39" customHeight="1" spans="1:25">
      <c r="A55" s="145">
        <v>10</v>
      </c>
      <c r="B55" s="151"/>
      <c r="C55" s="151"/>
      <c r="D55" s="151"/>
      <c r="E55" s="153" t="s">
        <v>163</v>
      </c>
      <c r="F55" s="153"/>
      <c r="G55" s="153"/>
      <c r="H55" s="156"/>
      <c r="I55" s="161">
        <v>4</v>
      </c>
      <c r="J55" s="161">
        <v>4</v>
      </c>
      <c r="K55" s="151"/>
      <c r="L55" s="151"/>
      <c r="M55" s="151"/>
      <c r="N55" s="151"/>
      <c r="O55" s="151"/>
      <c r="P55" s="151"/>
      <c r="Q55" s="151"/>
      <c r="R55" s="151"/>
      <c r="S55" s="151"/>
      <c r="T55" s="151"/>
      <c r="U55" s="151"/>
      <c r="V55" s="145"/>
      <c r="W55" s="170"/>
      <c r="X55" s="172"/>
      <c r="Y55" s="145"/>
    </row>
  </sheetData>
  <mergeCells count="41">
    <mergeCell ref="A2:X2"/>
    <mergeCell ref="A3:Y3"/>
    <mergeCell ref="B4:D4"/>
    <mergeCell ref="I4:N4"/>
    <mergeCell ref="O4:R4"/>
    <mergeCell ref="S4:X4"/>
    <mergeCell ref="B42:D42"/>
    <mergeCell ref="F42:G42"/>
    <mergeCell ref="I42:O42"/>
    <mergeCell ref="P42:S42"/>
    <mergeCell ref="T42:U42"/>
    <mergeCell ref="R43:S43"/>
    <mergeCell ref="A4:A5"/>
    <mergeCell ref="A42:A44"/>
    <mergeCell ref="B43:B44"/>
    <mergeCell ref="C43:C44"/>
    <mergeCell ref="D43:D44"/>
    <mergeCell ref="E4:E5"/>
    <mergeCell ref="E42:E44"/>
    <mergeCell ref="F4:F5"/>
    <mergeCell ref="F43:F44"/>
    <mergeCell ref="G4:G5"/>
    <mergeCell ref="G43:G44"/>
    <mergeCell ref="H4:H5"/>
    <mergeCell ref="H42:H44"/>
    <mergeCell ref="I43:I44"/>
    <mergeCell ref="J43:J44"/>
    <mergeCell ref="K43:K44"/>
    <mergeCell ref="L43:L44"/>
    <mergeCell ref="M43:M44"/>
    <mergeCell ref="N43:N44"/>
    <mergeCell ref="O43:O44"/>
    <mergeCell ref="P43:P44"/>
    <mergeCell ref="Q43:Q44"/>
    <mergeCell ref="T43:T44"/>
    <mergeCell ref="U43:U44"/>
    <mergeCell ref="V42:V44"/>
    <mergeCell ref="W42:W44"/>
    <mergeCell ref="X42:X44"/>
    <mergeCell ref="Y4:Y5"/>
    <mergeCell ref="Y42:Y44"/>
  </mergeCells>
  <pageMargins left="0.196527777777778" right="0.196527777777778" top="0.393055555555556" bottom="0.393055555555556" header="0.236111111111111" footer="0.118055555555556"/>
  <pageSetup paperSize="9" scale="93" firstPageNumber="11" fitToHeight="0" orientation="landscape"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14"/>
  <sheetViews>
    <sheetView workbookViewId="0">
      <pane ySplit="4" topLeftCell="A63" activePane="bottomLeft" state="frozen"/>
      <selection/>
      <selection pane="bottomLeft" activeCell="J66" sqref="J66"/>
    </sheetView>
  </sheetViews>
  <sheetFormatPr defaultColWidth="8.8" defaultRowHeight="31" customHeight="1"/>
  <cols>
    <col min="1" max="1" width="5.4" style="22" customWidth="1"/>
    <col min="2" max="2" width="5.6" style="22" customWidth="1"/>
    <col min="3" max="3" width="6" style="22" customWidth="1"/>
    <col min="4" max="4" width="4.5" style="22" customWidth="1"/>
    <col min="5" max="5" width="9.9" style="22" customWidth="1"/>
    <col min="6" max="6" width="4.3" style="22" customWidth="1"/>
    <col min="7" max="7" width="4.2" style="22" customWidth="1"/>
    <col min="8" max="8" width="20.3" style="22" customWidth="1"/>
    <col min="9" max="9" width="6.2" style="22" customWidth="1"/>
    <col min="10" max="14" width="5" style="22" customWidth="1"/>
    <col min="15" max="20" width="6.1" style="22" customWidth="1"/>
    <col min="21" max="21" width="6.425" style="22" customWidth="1"/>
    <col min="22" max="16384" width="8.8" style="22"/>
  </cols>
  <sheetData>
    <row r="1" customHeight="1" spans="1:21">
      <c r="A1" s="55" t="s">
        <v>211</v>
      </c>
      <c r="B1" s="55"/>
      <c r="C1" s="55"/>
      <c r="D1" s="55"/>
      <c r="E1" s="55"/>
      <c r="F1" s="55"/>
      <c r="G1" s="55"/>
      <c r="H1" s="55"/>
      <c r="I1" s="55"/>
      <c r="J1" s="55"/>
      <c r="K1" s="55"/>
      <c r="L1" s="55"/>
      <c r="M1" s="55"/>
      <c r="N1" s="55"/>
      <c r="O1" s="55"/>
      <c r="P1" s="55"/>
      <c r="Q1" s="55"/>
      <c r="R1" s="55"/>
      <c r="S1" s="55"/>
      <c r="T1" s="55"/>
      <c r="U1" s="55"/>
    </row>
    <row r="2" ht="28" customHeight="1" spans="1:21">
      <c r="A2" s="56" t="s">
        <v>212</v>
      </c>
      <c r="B2" s="56"/>
      <c r="C2" s="56"/>
      <c r="D2" s="56"/>
      <c r="E2" s="56"/>
      <c r="F2" s="56"/>
      <c r="G2" s="56"/>
      <c r="H2" s="56"/>
      <c r="I2" s="56"/>
      <c r="J2" s="56"/>
      <c r="K2" s="56"/>
      <c r="L2" s="56"/>
      <c r="M2" s="56"/>
      <c r="N2" s="56"/>
      <c r="O2" s="56"/>
      <c r="P2" s="56"/>
      <c r="Q2" s="56"/>
      <c r="R2" s="56"/>
      <c r="S2" s="56"/>
      <c r="T2" s="56"/>
      <c r="U2" s="56"/>
    </row>
    <row r="3" s="52" customFormat="1" customHeight="1" spans="1:21">
      <c r="A3" s="45" t="s">
        <v>2</v>
      </c>
      <c r="B3" s="57" t="s">
        <v>3</v>
      </c>
      <c r="C3" s="58"/>
      <c r="D3" s="59"/>
      <c r="E3" s="37" t="s">
        <v>4</v>
      </c>
      <c r="F3" s="37" t="s">
        <v>5</v>
      </c>
      <c r="G3" s="37" t="s">
        <v>6</v>
      </c>
      <c r="H3" s="37" t="s">
        <v>7</v>
      </c>
      <c r="I3" s="37" t="s">
        <v>8</v>
      </c>
      <c r="J3" s="37"/>
      <c r="K3" s="37"/>
      <c r="L3" s="37"/>
      <c r="M3" s="37"/>
      <c r="N3" s="37"/>
      <c r="O3" s="37" t="s">
        <v>9</v>
      </c>
      <c r="P3" s="37"/>
      <c r="Q3" s="37"/>
      <c r="R3" s="37"/>
      <c r="S3" s="37" t="s">
        <v>10</v>
      </c>
      <c r="T3" s="37"/>
      <c r="U3" s="37" t="s">
        <v>11</v>
      </c>
    </row>
    <row r="4" s="52" customFormat="1" customHeight="1" spans="1:21">
      <c r="A4" s="45"/>
      <c r="B4" s="45" t="s">
        <v>213</v>
      </c>
      <c r="C4" s="37" t="s">
        <v>13</v>
      </c>
      <c r="D4" s="37" t="s">
        <v>14</v>
      </c>
      <c r="E4" s="37"/>
      <c r="F4" s="37"/>
      <c r="G4" s="37"/>
      <c r="H4" s="37"/>
      <c r="I4" s="37" t="s">
        <v>15</v>
      </c>
      <c r="J4" s="37" t="s">
        <v>16</v>
      </c>
      <c r="K4" s="37" t="s">
        <v>17</v>
      </c>
      <c r="L4" s="37" t="s">
        <v>18</v>
      </c>
      <c r="M4" s="37" t="s">
        <v>19</v>
      </c>
      <c r="N4" s="37" t="s">
        <v>20</v>
      </c>
      <c r="O4" s="37" t="s">
        <v>21</v>
      </c>
      <c r="P4" s="37" t="s">
        <v>22</v>
      </c>
      <c r="Q4" s="37" t="s">
        <v>23</v>
      </c>
      <c r="R4" s="37" t="s">
        <v>24</v>
      </c>
      <c r="S4" s="37" t="s">
        <v>25</v>
      </c>
      <c r="T4" s="37" t="s">
        <v>26</v>
      </c>
      <c r="U4" s="37"/>
    </row>
    <row r="5" s="52" customFormat="1" customHeight="1" spans="1:21">
      <c r="A5" s="37">
        <v>1</v>
      </c>
      <c r="B5" s="37" t="s">
        <v>214</v>
      </c>
      <c r="C5" s="60" t="s">
        <v>215</v>
      </c>
      <c r="D5" s="60" t="s">
        <v>216</v>
      </c>
      <c r="E5" s="60" t="s">
        <v>217</v>
      </c>
      <c r="F5" s="37" t="s">
        <v>35</v>
      </c>
      <c r="G5" s="37">
        <v>3.3</v>
      </c>
      <c r="H5" s="60" t="s">
        <v>218</v>
      </c>
      <c r="I5" s="37">
        <f>G5*19</f>
        <v>62.7</v>
      </c>
      <c r="J5" s="37">
        <v>62.7</v>
      </c>
      <c r="K5" s="37"/>
      <c r="L5" s="37"/>
      <c r="M5" s="37"/>
      <c r="N5" s="37"/>
      <c r="O5" s="37">
        <v>21</v>
      </c>
      <c r="P5" s="37">
        <v>88</v>
      </c>
      <c r="Q5" s="37">
        <v>4</v>
      </c>
      <c r="R5" s="37">
        <v>16</v>
      </c>
      <c r="S5" s="37">
        <v>1</v>
      </c>
      <c r="T5" s="37"/>
      <c r="U5" s="46"/>
    </row>
    <row r="6" s="52" customFormat="1" customHeight="1" spans="1:21">
      <c r="A6" s="37">
        <v>2</v>
      </c>
      <c r="B6" s="37" t="s">
        <v>214</v>
      </c>
      <c r="C6" s="61" t="s">
        <v>219</v>
      </c>
      <c r="D6" s="60" t="s">
        <v>220</v>
      </c>
      <c r="E6" s="60" t="s">
        <v>221</v>
      </c>
      <c r="F6" s="37" t="s">
        <v>35</v>
      </c>
      <c r="G6" s="37">
        <v>4</v>
      </c>
      <c r="H6" s="60" t="s">
        <v>218</v>
      </c>
      <c r="I6" s="37">
        <f t="shared" ref="I5:I11" si="0">G6*19</f>
        <v>76</v>
      </c>
      <c r="J6" s="37">
        <v>76</v>
      </c>
      <c r="K6" s="37"/>
      <c r="L6" s="37"/>
      <c r="M6" s="37"/>
      <c r="N6" s="37"/>
      <c r="O6" s="37">
        <v>23</v>
      </c>
      <c r="P6" s="37">
        <v>90</v>
      </c>
      <c r="Q6" s="37">
        <v>3</v>
      </c>
      <c r="R6" s="37">
        <v>12</v>
      </c>
      <c r="S6" s="37">
        <v>1</v>
      </c>
      <c r="T6" s="37"/>
      <c r="U6" s="46"/>
    </row>
    <row r="7" s="52" customFormat="1" customHeight="1" spans="1:21">
      <c r="A7" s="37">
        <v>3</v>
      </c>
      <c r="B7" s="37" t="s">
        <v>214</v>
      </c>
      <c r="C7" s="61" t="s">
        <v>219</v>
      </c>
      <c r="D7" s="60" t="s">
        <v>222</v>
      </c>
      <c r="E7" s="60" t="s">
        <v>223</v>
      </c>
      <c r="F7" s="37" t="s">
        <v>35</v>
      </c>
      <c r="G7" s="37">
        <v>3.5</v>
      </c>
      <c r="H7" s="60" t="s">
        <v>218</v>
      </c>
      <c r="I7" s="37">
        <f t="shared" si="0"/>
        <v>66.5</v>
      </c>
      <c r="J7" s="37">
        <v>66.5</v>
      </c>
      <c r="K7" s="37"/>
      <c r="L7" s="37"/>
      <c r="M7" s="37"/>
      <c r="N7" s="37"/>
      <c r="O7" s="37">
        <v>33</v>
      </c>
      <c r="P7" s="37">
        <v>174</v>
      </c>
      <c r="Q7" s="37">
        <v>16</v>
      </c>
      <c r="R7" s="37">
        <v>69</v>
      </c>
      <c r="S7" s="37">
        <v>1</v>
      </c>
      <c r="T7" s="37"/>
      <c r="U7" s="46"/>
    </row>
    <row r="8" s="52" customFormat="1" customHeight="1" spans="1:21">
      <c r="A8" s="37">
        <v>4</v>
      </c>
      <c r="B8" s="37" t="s">
        <v>214</v>
      </c>
      <c r="C8" s="61" t="s">
        <v>219</v>
      </c>
      <c r="D8" s="60" t="s">
        <v>219</v>
      </c>
      <c r="E8" s="60" t="s">
        <v>224</v>
      </c>
      <c r="F8" s="37" t="s">
        <v>35</v>
      </c>
      <c r="G8" s="37">
        <v>2</v>
      </c>
      <c r="H8" s="60" t="s">
        <v>218</v>
      </c>
      <c r="I8" s="37">
        <f t="shared" si="0"/>
        <v>38</v>
      </c>
      <c r="J8" s="37">
        <v>38</v>
      </c>
      <c r="K8" s="37"/>
      <c r="L8" s="37"/>
      <c r="M8" s="37"/>
      <c r="N8" s="37"/>
      <c r="O8" s="37">
        <v>24</v>
      </c>
      <c r="P8" s="37">
        <v>96</v>
      </c>
      <c r="Q8" s="37">
        <v>4</v>
      </c>
      <c r="R8" s="37">
        <v>15</v>
      </c>
      <c r="S8" s="37">
        <v>1</v>
      </c>
      <c r="T8" s="37"/>
      <c r="U8" s="46"/>
    </row>
    <row r="9" s="52" customFormat="1" customHeight="1" spans="1:21">
      <c r="A9" s="37">
        <v>5</v>
      </c>
      <c r="B9" s="37" t="s">
        <v>214</v>
      </c>
      <c r="C9" s="60" t="s">
        <v>219</v>
      </c>
      <c r="D9" s="60" t="s">
        <v>225</v>
      </c>
      <c r="E9" s="60" t="s">
        <v>226</v>
      </c>
      <c r="F9" s="37" t="s">
        <v>35</v>
      </c>
      <c r="G9" s="37">
        <v>3.5</v>
      </c>
      <c r="H9" s="60" t="s">
        <v>218</v>
      </c>
      <c r="I9" s="37">
        <f t="shared" si="0"/>
        <v>66.5</v>
      </c>
      <c r="J9" s="37">
        <v>66.5</v>
      </c>
      <c r="K9" s="37"/>
      <c r="L9" s="37"/>
      <c r="M9" s="37"/>
      <c r="N9" s="37"/>
      <c r="O9" s="37">
        <v>29</v>
      </c>
      <c r="P9" s="37">
        <v>186</v>
      </c>
      <c r="Q9" s="37">
        <v>11</v>
      </c>
      <c r="R9" s="37">
        <v>49</v>
      </c>
      <c r="S9" s="37">
        <v>1</v>
      </c>
      <c r="T9" s="37"/>
      <c r="U9" s="46"/>
    </row>
    <row r="10" s="52" customFormat="1" customHeight="1" spans="1:21">
      <c r="A10" s="37">
        <v>6</v>
      </c>
      <c r="B10" s="37" t="s">
        <v>214</v>
      </c>
      <c r="C10" s="60" t="s">
        <v>219</v>
      </c>
      <c r="D10" s="60" t="s">
        <v>227</v>
      </c>
      <c r="E10" s="60" t="s">
        <v>228</v>
      </c>
      <c r="F10" s="37" t="s">
        <v>35</v>
      </c>
      <c r="G10" s="37">
        <v>0.9</v>
      </c>
      <c r="H10" s="60" t="s">
        <v>218</v>
      </c>
      <c r="I10" s="37">
        <f t="shared" si="0"/>
        <v>17.1</v>
      </c>
      <c r="J10" s="37">
        <v>17.1</v>
      </c>
      <c r="K10" s="37"/>
      <c r="L10" s="37"/>
      <c r="M10" s="37"/>
      <c r="N10" s="37"/>
      <c r="O10" s="37">
        <v>22</v>
      </c>
      <c r="P10" s="37">
        <v>83</v>
      </c>
      <c r="Q10" s="37">
        <v>6</v>
      </c>
      <c r="R10" s="37">
        <v>25</v>
      </c>
      <c r="S10" s="37">
        <v>1</v>
      </c>
      <c r="T10" s="37"/>
      <c r="U10" s="46"/>
    </row>
    <row r="11" s="52" customFormat="1" customHeight="1" spans="1:21">
      <c r="A11" s="37">
        <v>7</v>
      </c>
      <c r="B11" s="37" t="s">
        <v>214</v>
      </c>
      <c r="C11" s="60" t="s">
        <v>229</v>
      </c>
      <c r="D11" s="60" t="s">
        <v>230</v>
      </c>
      <c r="E11" s="60" t="s">
        <v>231</v>
      </c>
      <c r="F11" s="37" t="s">
        <v>35</v>
      </c>
      <c r="G11" s="37">
        <v>4</v>
      </c>
      <c r="H11" s="60" t="s">
        <v>218</v>
      </c>
      <c r="I11" s="37">
        <f t="shared" si="0"/>
        <v>76</v>
      </c>
      <c r="J11" s="37">
        <v>76</v>
      </c>
      <c r="K11" s="37"/>
      <c r="L11" s="37"/>
      <c r="M11" s="37"/>
      <c r="N11" s="37"/>
      <c r="O11" s="37">
        <v>40</v>
      </c>
      <c r="P11" s="37">
        <v>140</v>
      </c>
      <c r="Q11" s="37">
        <v>17</v>
      </c>
      <c r="R11" s="37">
        <v>54</v>
      </c>
      <c r="S11" s="37">
        <v>1</v>
      </c>
      <c r="T11" s="37"/>
      <c r="U11" s="46"/>
    </row>
    <row r="12" s="52" customFormat="1" customHeight="1" spans="1:21">
      <c r="A12" s="37">
        <v>8</v>
      </c>
      <c r="B12" s="37" t="s">
        <v>232</v>
      </c>
      <c r="C12" s="37" t="s">
        <v>233</v>
      </c>
      <c r="D12" s="60" t="s">
        <v>234</v>
      </c>
      <c r="E12" s="60" t="s">
        <v>235</v>
      </c>
      <c r="F12" s="37" t="s">
        <v>35</v>
      </c>
      <c r="G12" s="37">
        <v>6.5</v>
      </c>
      <c r="H12" s="60" t="s">
        <v>218</v>
      </c>
      <c r="I12" s="37">
        <v>136.5</v>
      </c>
      <c r="J12" s="37">
        <v>136.5</v>
      </c>
      <c r="K12" s="37"/>
      <c r="L12" s="37"/>
      <c r="M12" s="37"/>
      <c r="N12" s="37"/>
      <c r="O12" s="37">
        <v>40</v>
      </c>
      <c r="P12" s="37">
        <v>140</v>
      </c>
      <c r="Q12" s="37">
        <v>17</v>
      </c>
      <c r="R12" s="37">
        <v>54</v>
      </c>
      <c r="S12" s="37">
        <v>1</v>
      </c>
      <c r="T12" s="37"/>
      <c r="U12" s="37"/>
    </row>
    <row r="13" s="52" customFormat="1" customHeight="1" spans="1:21">
      <c r="A13" s="37">
        <v>9</v>
      </c>
      <c r="B13" s="37" t="s">
        <v>232</v>
      </c>
      <c r="C13" s="60" t="s">
        <v>236</v>
      </c>
      <c r="D13" s="60" t="s">
        <v>237</v>
      </c>
      <c r="E13" s="60" t="s">
        <v>238</v>
      </c>
      <c r="F13" s="37" t="s">
        <v>35</v>
      </c>
      <c r="G13" s="37">
        <v>1.8</v>
      </c>
      <c r="H13" s="60" t="s">
        <v>218</v>
      </c>
      <c r="I13" s="37">
        <v>39.5</v>
      </c>
      <c r="J13" s="37">
        <v>39.5</v>
      </c>
      <c r="K13" s="37"/>
      <c r="L13" s="37"/>
      <c r="M13" s="37"/>
      <c r="N13" s="37"/>
      <c r="O13" s="37">
        <v>82</v>
      </c>
      <c r="P13" s="37">
        <v>320</v>
      </c>
      <c r="Q13" s="37">
        <v>34</v>
      </c>
      <c r="R13" s="37">
        <v>119</v>
      </c>
      <c r="S13" s="37"/>
      <c r="T13" s="37">
        <v>1</v>
      </c>
      <c r="U13" s="37" t="s">
        <v>239</v>
      </c>
    </row>
    <row r="14" s="52" customFormat="1" customHeight="1" spans="1:21">
      <c r="A14" s="37">
        <v>10</v>
      </c>
      <c r="B14" s="37" t="s">
        <v>232</v>
      </c>
      <c r="C14" s="60" t="s">
        <v>240</v>
      </c>
      <c r="D14" s="60" t="s">
        <v>240</v>
      </c>
      <c r="E14" s="60" t="s">
        <v>241</v>
      </c>
      <c r="F14" s="37" t="s">
        <v>35</v>
      </c>
      <c r="G14" s="37">
        <v>0.26</v>
      </c>
      <c r="H14" s="60" t="s">
        <v>218</v>
      </c>
      <c r="I14" s="37">
        <f t="shared" ref="I14:I17" si="1">G14*19</f>
        <v>4.94</v>
      </c>
      <c r="J14" s="37">
        <v>4.94</v>
      </c>
      <c r="K14" s="37"/>
      <c r="L14" s="37"/>
      <c r="M14" s="37"/>
      <c r="N14" s="37"/>
      <c r="O14" s="37">
        <v>34</v>
      </c>
      <c r="P14" s="37">
        <v>120</v>
      </c>
      <c r="Q14" s="37">
        <v>18</v>
      </c>
      <c r="R14" s="37">
        <v>52</v>
      </c>
      <c r="S14" s="37">
        <v>1</v>
      </c>
      <c r="T14" s="37"/>
      <c r="U14" s="46"/>
    </row>
    <row r="15" s="52" customFormat="1" customHeight="1" spans="1:21">
      <c r="A15" s="37">
        <v>11</v>
      </c>
      <c r="B15" s="37" t="s">
        <v>232</v>
      </c>
      <c r="C15" s="60" t="s">
        <v>242</v>
      </c>
      <c r="D15" s="60" t="s">
        <v>243</v>
      </c>
      <c r="E15" s="60" t="s">
        <v>244</v>
      </c>
      <c r="F15" s="37" t="s">
        <v>35</v>
      </c>
      <c r="G15" s="37">
        <v>1.36</v>
      </c>
      <c r="H15" s="60" t="s">
        <v>218</v>
      </c>
      <c r="I15" s="37">
        <f t="shared" si="1"/>
        <v>25.84</v>
      </c>
      <c r="J15" s="37">
        <v>25.84</v>
      </c>
      <c r="K15" s="37"/>
      <c r="L15" s="37"/>
      <c r="M15" s="37"/>
      <c r="N15" s="37"/>
      <c r="O15" s="37">
        <v>156</v>
      </c>
      <c r="P15" s="37">
        <v>700</v>
      </c>
      <c r="Q15" s="37">
        <v>42</v>
      </c>
      <c r="R15" s="37">
        <v>160</v>
      </c>
      <c r="S15" s="37">
        <v>1</v>
      </c>
      <c r="T15" s="37"/>
      <c r="U15" s="46"/>
    </row>
    <row r="16" s="52" customFormat="1" customHeight="1" spans="1:21">
      <c r="A16" s="37">
        <v>12</v>
      </c>
      <c r="B16" s="37" t="s">
        <v>232</v>
      </c>
      <c r="C16" s="60" t="s">
        <v>242</v>
      </c>
      <c r="D16" s="60" t="s">
        <v>245</v>
      </c>
      <c r="E16" s="60" t="s">
        <v>246</v>
      </c>
      <c r="F16" s="37" t="s">
        <v>35</v>
      </c>
      <c r="G16" s="37">
        <v>1.8</v>
      </c>
      <c r="H16" s="60" t="s">
        <v>218</v>
      </c>
      <c r="I16" s="37">
        <f t="shared" si="1"/>
        <v>34.2</v>
      </c>
      <c r="J16" s="37">
        <v>34.2</v>
      </c>
      <c r="K16" s="37"/>
      <c r="L16" s="37"/>
      <c r="M16" s="37"/>
      <c r="N16" s="37"/>
      <c r="O16" s="37">
        <v>250</v>
      </c>
      <c r="P16" s="37">
        <v>1016</v>
      </c>
      <c r="Q16" s="37">
        <v>65</v>
      </c>
      <c r="R16" s="37">
        <v>277</v>
      </c>
      <c r="S16" s="37">
        <v>1</v>
      </c>
      <c r="T16" s="37"/>
      <c r="U16" s="45"/>
    </row>
    <row r="17" s="52" customFormat="1" customHeight="1" spans="1:21">
      <c r="A17" s="37">
        <v>13</v>
      </c>
      <c r="B17" s="37" t="s">
        <v>247</v>
      </c>
      <c r="C17" s="60" t="s">
        <v>248</v>
      </c>
      <c r="D17" s="60" t="s">
        <v>249</v>
      </c>
      <c r="E17" s="60" t="s">
        <v>250</v>
      </c>
      <c r="F17" s="37" t="s">
        <v>35</v>
      </c>
      <c r="G17" s="37">
        <v>4</v>
      </c>
      <c r="H17" s="60" t="s">
        <v>251</v>
      </c>
      <c r="I17" s="37">
        <f t="shared" si="1"/>
        <v>76</v>
      </c>
      <c r="J17" s="37">
        <v>76</v>
      </c>
      <c r="K17" s="37"/>
      <c r="L17" s="37"/>
      <c r="M17" s="37"/>
      <c r="N17" s="37"/>
      <c r="O17" s="45">
        <v>83</v>
      </c>
      <c r="P17" s="45">
        <v>328</v>
      </c>
      <c r="Q17" s="45">
        <v>15</v>
      </c>
      <c r="R17" s="45">
        <v>44</v>
      </c>
      <c r="S17" s="37">
        <v>1</v>
      </c>
      <c r="T17" s="37"/>
      <c r="U17" s="37"/>
    </row>
    <row r="18" s="52" customFormat="1" customHeight="1" spans="1:21">
      <c r="A18" s="37">
        <v>14</v>
      </c>
      <c r="B18" s="37" t="s">
        <v>247</v>
      </c>
      <c r="C18" s="60" t="s">
        <v>248</v>
      </c>
      <c r="D18" s="60" t="s">
        <v>252</v>
      </c>
      <c r="E18" s="60" t="s">
        <v>253</v>
      </c>
      <c r="F18" s="37" t="s">
        <v>35</v>
      </c>
      <c r="G18" s="37">
        <v>1.55</v>
      </c>
      <c r="H18" s="60" t="s">
        <v>251</v>
      </c>
      <c r="I18" s="37">
        <v>29.45</v>
      </c>
      <c r="J18" s="37">
        <v>29.45</v>
      </c>
      <c r="K18" s="37"/>
      <c r="L18" s="37"/>
      <c r="M18" s="37"/>
      <c r="N18" s="37"/>
      <c r="O18" s="45">
        <v>68</v>
      </c>
      <c r="P18" s="45">
        <v>270</v>
      </c>
      <c r="Q18" s="45">
        <v>13</v>
      </c>
      <c r="R18" s="45">
        <v>52</v>
      </c>
      <c r="S18" s="37">
        <v>1</v>
      </c>
      <c r="T18" s="37"/>
      <c r="U18" s="37"/>
    </row>
    <row r="19" s="52" customFormat="1" customHeight="1" spans="1:21">
      <c r="A19" s="37">
        <v>15</v>
      </c>
      <c r="B19" s="37" t="s">
        <v>232</v>
      </c>
      <c r="C19" s="60" t="s">
        <v>254</v>
      </c>
      <c r="D19" s="60" t="s">
        <v>255</v>
      </c>
      <c r="E19" s="60" t="s">
        <v>256</v>
      </c>
      <c r="F19" s="37" t="s">
        <v>35</v>
      </c>
      <c r="G19" s="37">
        <v>3</v>
      </c>
      <c r="H19" s="60" t="s">
        <v>257</v>
      </c>
      <c r="I19" s="37">
        <v>57</v>
      </c>
      <c r="J19" s="37">
        <v>57</v>
      </c>
      <c r="K19" s="37"/>
      <c r="L19" s="37"/>
      <c r="M19" s="37"/>
      <c r="N19" s="37"/>
      <c r="O19" s="37">
        <v>40</v>
      </c>
      <c r="P19" s="37">
        <v>140</v>
      </c>
      <c r="Q19" s="37">
        <v>17</v>
      </c>
      <c r="R19" s="37">
        <v>54</v>
      </c>
      <c r="S19" s="37">
        <v>1</v>
      </c>
      <c r="T19" s="37"/>
      <c r="U19" s="46"/>
    </row>
    <row r="20" s="52" customFormat="1" customHeight="1" spans="1:21">
      <c r="A20" s="37">
        <v>1</v>
      </c>
      <c r="B20" s="37" t="s">
        <v>214</v>
      </c>
      <c r="C20" s="60" t="s">
        <v>258</v>
      </c>
      <c r="D20" s="60" t="s">
        <v>259</v>
      </c>
      <c r="E20" s="60" t="s">
        <v>260</v>
      </c>
      <c r="F20" s="37" t="s">
        <v>35</v>
      </c>
      <c r="G20" s="37">
        <v>0.9</v>
      </c>
      <c r="H20" s="60" t="s">
        <v>261</v>
      </c>
      <c r="I20" s="37">
        <f t="shared" ref="I20:I35" si="2">G20*37</f>
        <v>33.3</v>
      </c>
      <c r="J20" s="37">
        <v>33.3</v>
      </c>
      <c r="K20" s="37"/>
      <c r="L20" s="37"/>
      <c r="M20" s="37"/>
      <c r="N20" s="37"/>
      <c r="O20" s="37">
        <v>181</v>
      </c>
      <c r="P20" s="37">
        <v>644</v>
      </c>
      <c r="Q20" s="37">
        <v>43</v>
      </c>
      <c r="R20" s="37">
        <v>141</v>
      </c>
      <c r="S20" s="37">
        <v>1</v>
      </c>
      <c r="T20" s="37"/>
      <c r="U20" s="46"/>
    </row>
    <row r="21" s="52" customFormat="1" customHeight="1" spans="1:21">
      <c r="A21" s="37">
        <v>2</v>
      </c>
      <c r="B21" s="37" t="s">
        <v>214</v>
      </c>
      <c r="C21" s="60" t="s">
        <v>258</v>
      </c>
      <c r="D21" s="60" t="s">
        <v>262</v>
      </c>
      <c r="E21" s="60" t="s">
        <v>263</v>
      </c>
      <c r="F21" s="37" t="s">
        <v>35</v>
      </c>
      <c r="G21" s="37">
        <v>1.01</v>
      </c>
      <c r="H21" s="60" t="s">
        <v>261</v>
      </c>
      <c r="I21" s="37">
        <f t="shared" si="2"/>
        <v>37.37</v>
      </c>
      <c r="J21" s="37">
        <v>37.37</v>
      </c>
      <c r="K21" s="37"/>
      <c r="L21" s="37"/>
      <c r="M21" s="37"/>
      <c r="N21" s="37"/>
      <c r="O21" s="37">
        <v>117</v>
      </c>
      <c r="P21" s="37">
        <v>362</v>
      </c>
      <c r="Q21" s="37">
        <v>13</v>
      </c>
      <c r="R21" s="37">
        <v>42</v>
      </c>
      <c r="S21" s="37">
        <v>1</v>
      </c>
      <c r="T21" s="37"/>
      <c r="U21" s="46"/>
    </row>
    <row r="22" s="52" customFormat="1" customHeight="1" spans="1:21">
      <c r="A22" s="37">
        <v>3</v>
      </c>
      <c r="B22" s="37" t="s">
        <v>214</v>
      </c>
      <c r="C22" s="62" t="s">
        <v>264</v>
      </c>
      <c r="D22" s="60" t="s">
        <v>264</v>
      </c>
      <c r="E22" s="62" t="s">
        <v>265</v>
      </c>
      <c r="F22" s="37" t="s">
        <v>35</v>
      </c>
      <c r="G22" s="37">
        <v>1.7</v>
      </c>
      <c r="H22" s="60" t="s">
        <v>261</v>
      </c>
      <c r="I22" s="37">
        <f t="shared" si="2"/>
        <v>62.9</v>
      </c>
      <c r="J22" s="37">
        <v>62.9</v>
      </c>
      <c r="K22" s="37"/>
      <c r="L22" s="37"/>
      <c r="M22" s="37"/>
      <c r="N22" s="37"/>
      <c r="O22" s="37">
        <v>187</v>
      </c>
      <c r="P22" s="37">
        <v>759</v>
      </c>
      <c r="Q22" s="37">
        <v>59</v>
      </c>
      <c r="R22" s="37">
        <v>214</v>
      </c>
      <c r="S22" s="37"/>
      <c r="T22" s="37">
        <v>1</v>
      </c>
      <c r="U22" s="46"/>
    </row>
    <row r="23" s="52" customFormat="1" customHeight="1" spans="1:21">
      <c r="A23" s="37">
        <v>4</v>
      </c>
      <c r="B23" s="37" t="s">
        <v>214</v>
      </c>
      <c r="C23" s="61" t="s">
        <v>219</v>
      </c>
      <c r="D23" s="60" t="s">
        <v>266</v>
      </c>
      <c r="E23" s="60" t="s">
        <v>267</v>
      </c>
      <c r="F23" s="37" t="s">
        <v>35</v>
      </c>
      <c r="G23" s="37">
        <v>1</v>
      </c>
      <c r="H23" s="60" t="s">
        <v>261</v>
      </c>
      <c r="I23" s="37">
        <f t="shared" si="2"/>
        <v>37</v>
      </c>
      <c r="J23" s="37">
        <v>37</v>
      </c>
      <c r="K23" s="37"/>
      <c r="L23" s="37"/>
      <c r="M23" s="37"/>
      <c r="N23" s="37"/>
      <c r="O23" s="37">
        <v>59</v>
      </c>
      <c r="P23" s="37">
        <v>224</v>
      </c>
      <c r="Q23" s="37">
        <v>37</v>
      </c>
      <c r="R23" s="37">
        <v>114</v>
      </c>
      <c r="S23" s="37">
        <v>1</v>
      </c>
      <c r="T23" s="37"/>
      <c r="U23" s="46"/>
    </row>
    <row r="24" s="52" customFormat="1" customHeight="1" spans="1:21">
      <c r="A24" s="37">
        <v>5</v>
      </c>
      <c r="B24" s="37" t="s">
        <v>214</v>
      </c>
      <c r="C24" s="61" t="s">
        <v>215</v>
      </c>
      <c r="D24" s="60" t="s">
        <v>268</v>
      </c>
      <c r="E24" s="60" t="s">
        <v>269</v>
      </c>
      <c r="F24" s="37" t="s">
        <v>35</v>
      </c>
      <c r="G24" s="37">
        <v>0.66</v>
      </c>
      <c r="H24" s="60" t="s">
        <v>261</v>
      </c>
      <c r="I24" s="37">
        <f t="shared" si="2"/>
        <v>24.42</v>
      </c>
      <c r="J24" s="37">
        <v>24.42</v>
      </c>
      <c r="K24" s="37"/>
      <c r="L24" s="37"/>
      <c r="M24" s="37"/>
      <c r="N24" s="37"/>
      <c r="O24" s="37">
        <v>33</v>
      </c>
      <c r="P24" s="37">
        <v>140</v>
      </c>
      <c r="Q24" s="37">
        <v>9</v>
      </c>
      <c r="R24" s="37">
        <v>37</v>
      </c>
      <c r="S24" s="37">
        <v>1</v>
      </c>
      <c r="T24" s="37"/>
      <c r="U24" s="46"/>
    </row>
    <row r="25" s="52" customFormat="1" customHeight="1" spans="1:21">
      <c r="A25" s="37">
        <v>6</v>
      </c>
      <c r="B25" s="37" t="s">
        <v>214</v>
      </c>
      <c r="C25" s="60" t="s">
        <v>229</v>
      </c>
      <c r="D25" s="60" t="s">
        <v>270</v>
      </c>
      <c r="E25" s="60" t="s">
        <v>271</v>
      </c>
      <c r="F25" s="37" t="s">
        <v>35</v>
      </c>
      <c r="G25" s="37">
        <v>2.6</v>
      </c>
      <c r="H25" s="60" t="s">
        <v>261</v>
      </c>
      <c r="I25" s="37">
        <f t="shared" si="2"/>
        <v>96.2</v>
      </c>
      <c r="J25" s="37">
        <v>96.2</v>
      </c>
      <c r="K25" s="37"/>
      <c r="L25" s="37"/>
      <c r="M25" s="37"/>
      <c r="N25" s="37"/>
      <c r="O25" s="37">
        <v>28</v>
      </c>
      <c r="P25" s="37">
        <v>105</v>
      </c>
      <c r="Q25" s="37">
        <v>11</v>
      </c>
      <c r="R25" s="37">
        <v>41</v>
      </c>
      <c r="S25" s="37">
        <v>1</v>
      </c>
      <c r="T25" s="37"/>
      <c r="U25" s="46"/>
    </row>
    <row r="26" s="52" customFormat="1" customHeight="1" spans="1:21">
      <c r="A26" s="37">
        <v>7</v>
      </c>
      <c r="B26" s="37" t="s">
        <v>214</v>
      </c>
      <c r="C26" s="60" t="s">
        <v>229</v>
      </c>
      <c r="D26" s="60" t="s">
        <v>272</v>
      </c>
      <c r="E26" s="46" t="s">
        <v>273</v>
      </c>
      <c r="F26" s="37" t="s">
        <v>35</v>
      </c>
      <c r="G26" s="37">
        <v>0.55</v>
      </c>
      <c r="H26" s="60" t="s">
        <v>261</v>
      </c>
      <c r="I26" s="37">
        <f t="shared" si="2"/>
        <v>20.35</v>
      </c>
      <c r="J26" s="37">
        <v>20.35</v>
      </c>
      <c r="K26" s="37"/>
      <c r="L26" s="37"/>
      <c r="M26" s="37"/>
      <c r="N26" s="37"/>
      <c r="O26" s="37">
        <v>38</v>
      </c>
      <c r="P26" s="37">
        <v>145</v>
      </c>
      <c r="Q26" s="37">
        <v>14</v>
      </c>
      <c r="R26" s="37">
        <v>41</v>
      </c>
      <c r="S26" s="37">
        <v>1</v>
      </c>
      <c r="T26" s="37"/>
      <c r="U26" s="46"/>
    </row>
    <row r="27" s="52" customFormat="1" customHeight="1" spans="1:21">
      <c r="A27" s="37">
        <v>8</v>
      </c>
      <c r="B27" s="37" t="s">
        <v>214</v>
      </c>
      <c r="C27" s="61" t="s">
        <v>274</v>
      </c>
      <c r="D27" s="60" t="s">
        <v>275</v>
      </c>
      <c r="E27" s="60" t="s">
        <v>276</v>
      </c>
      <c r="F27" s="37" t="s">
        <v>35</v>
      </c>
      <c r="G27" s="37">
        <v>0.2</v>
      </c>
      <c r="H27" s="60" t="s">
        <v>261</v>
      </c>
      <c r="I27" s="37">
        <f t="shared" si="2"/>
        <v>7.4</v>
      </c>
      <c r="J27" s="37">
        <v>7.4</v>
      </c>
      <c r="K27" s="37"/>
      <c r="L27" s="37"/>
      <c r="M27" s="37"/>
      <c r="N27" s="37"/>
      <c r="O27" s="37">
        <v>157</v>
      </c>
      <c r="P27" s="37">
        <v>483</v>
      </c>
      <c r="Q27" s="37">
        <v>48</v>
      </c>
      <c r="R27" s="37">
        <v>186</v>
      </c>
      <c r="S27" s="37">
        <v>1</v>
      </c>
      <c r="T27" s="37">
        <v>1</v>
      </c>
      <c r="U27" s="46"/>
    </row>
    <row r="28" s="52" customFormat="1" customHeight="1" spans="1:21">
      <c r="A28" s="37">
        <v>9</v>
      </c>
      <c r="B28" s="37" t="s">
        <v>214</v>
      </c>
      <c r="C28" s="61" t="s">
        <v>274</v>
      </c>
      <c r="D28" s="60" t="s">
        <v>277</v>
      </c>
      <c r="E28" s="60" t="s">
        <v>278</v>
      </c>
      <c r="F28" s="37" t="s">
        <v>35</v>
      </c>
      <c r="G28" s="37">
        <v>1.55</v>
      </c>
      <c r="H28" s="60" t="s">
        <v>261</v>
      </c>
      <c r="I28" s="37">
        <f t="shared" si="2"/>
        <v>57.35</v>
      </c>
      <c r="J28" s="37">
        <v>57.35</v>
      </c>
      <c r="K28" s="37"/>
      <c r="L28" s="37"/>
      <c r="M28" s="37"/>
      <c r="N28" s="37"/>
      <c r="O28" s="37">
        <v>497</v>
      </c>
      <c r="P28" s="37">
        <v>1863</v>
      </c>
      <c r="Q28" s="37">
        <v>126</v>
      </c>
      <c r="R28" s="37">
        <v>416</v>
      </c>
      <c r="S28" s="37">
        <v>1</v>
      </c>
      <c r="T28" s="37">
        <v>1</v>
      </c>
      <c r="U28" s="46"/>
    </row>
    <row r="29" s="52" customFormat="1" customHeight="1" spans="1:21">
      <c r="A29" s="37">
        <v>10</v>
      </c>
      <c r="B29" s="37" t="s">
        <v>214</v>
      </c>
      <c r="C29" s="63" t="s">
        <v>279</v>
      </c>
      <c r="D29" s="60" t="s">
        <v>280</v>
      </c>
      <c r="E29" s="60" t="s">
        <v>281</v>
      </c>
      <c r="F29" s="37" t="s">
        <v>35</v>
      </c>
      <c r="G29" s="37">
        <v>2.36</v>
      </c>
      <c r="H29" s="60" t="s">
        <v>261</v>
      </c>
      <c r="I29" s="37">
        <f t="shared" si="2"/>
        <v>87.32</v>
      </c>
      <c r="J29" s="37">
        <v>87.32</v>
      </c>
      <c r="K29" s="37"/>
      <c r="L29" s="37"/>
      <c r="M29" s="37"/>
      <c r="N29" s="37"/>
      <c r="O29" s="37">
        <v>22</v>
      </c>
      <c r="P29" s="37">
        <v>92</v>
      </c>
      <c r="Q29" s="37">
        <v>6</v>
      </c>
      <c r="R29" s="37">
        <v>24</v>
      </c>
      <c r="S29" s="37">
        <v>1</v>
      </c>
      <c r="T29" s="37"/>
      <c r="U29" s="46"/>
    </row>
    <row r="30" s="52" customFormat="1" customHeight="1" spans="1:21">
      <c r="A30" s="37">
        <v>11</v>
      </c>
      <c r="B30" s="37" t="s">
        <v>214</v>
      </c>
      <c r="C30" s="63" t="s">
        <v>279</v>
      </c>
      <c r="D30" s="60" t="s">
        <v>282</v>
      </c>
      <c r="E30" s="60" t="s">
        <v>283</v>
      </c>
      <c r="F30" s="37" t="s">
        <v>35</v>
      </c>
      <c r="G30" s="37">
        <v>4.5</v>
      </c>
      <c r="H30" s="60" t="s">
        <v>261</v>
      </c>
      <c r="I30" s="37">
        <f t="shared" si="2"/>
        <v>166.5</v>
      </c>
      <c r="J30" s="37">
        <v>166.5</v>
      </c>
      <c r="K30" s="37"/>
      <c r="L30" s="37"/>
      <c r="M30" s="37"/>
      <c r="N30" s="37"/>
      <c r="O30" s="37">
        <v>24</v>
      </c>
      <c r="P30" s="37">
        <v>89</v>
      </c>
      <c r="Q30" s="37">
        <v>7</v>
      </c>
      <c r="R30" s="37">
        <v>28</v>
      </c>
      <c r="S30" s="37">
        <v>1</v>
      </c>
      <c r="T30" s="37"/>
      <c r="U30" s="46"/>
    </row>
    <row r="31" s="52" customFormat="1" customHeight="1" spans="1:21">
      <c r="A31" s="37">
        <v>12</v>
      </c>
      <c r="B31" s="37" t="s">
        <v>214</v>
      </c>
      <c r="C31" s="63" t="s">
        <v>279</v>
      </c>
      <c r="D31" s="60" t="s">
        <v>284</v>
      </c>
      <c r="E31" s="62" t="s">
        <v>285</v>
      </c>
      <c r="F31" s="37" t="s">
        <v>35</v>
      </c>
      <c r="G31" s="37">
        <v>2.24</v>
      </c>
      <c r="H31" s="60" t="s">
        <v>261</v>
      </c>
      <c r="I31" s="37">
        <f t="shared" si="2"/>
        <v>82.88</v>
      </c>
      <c r="J31" s="37">
        <v>82.88</v>
      </c>
      <c r="K31" s="37"/>
      <c r="L31" s="37"/>
      <c r="M31" s="37"/>
      <c r="N31" s="37"/>
      <c r="O31" s="37">
        <v>45</v>
      </c>
      <c r="P31" s="37">
        <v>212</v>
      </c>
      <c r="Q31" s="37">
        <v>12</v>
      </c>
      <c r="R31" s="37">
        <v>50</v>
      </c>
      <c r="S31" s="37">
        <v>1</v>
      </c>
      <c r="T31" s="37"/>
      <c r="U31" s="46"/>
    </row>
    <row r="32" s="52" customFormat="1" customHeight="1" spans="1:21">
      <c r="A32" s="37">
        <v>13</v>
      </c>
      <c r="B32" s="37" t="s">
        <v>214</v>
      </c>
      <c r="C32" s="63" t="s">
        <v>279</v>
      </c>
      <c r="D32" s="60" t="s">
        <v>286</v>
      </c>
      <c r="E32" s="60" t="s">
        <v>287</v>
      </c>
      <c r="F32" s="37" t="s">
        <v>35</v>
      </c>
      <c r="G32" s="37">
        <v>0.62</v>
      </c>
      <c r="H32" s="60" t="s">
        <v>261</v>
      </c>
      <c r="I32" s="37">
        <f t="shared" si="2"/>
        <v>22.94</v>
      </c>
      <c r="J32" s="37">
        <v>22.94</v>
      </c>
      <c r="K32" s="37"/>
      <c r="L32" s="37"/>
      <c r="M32" s="37"/>
      <c r="N32" s="37"/>
      <c r="O32" s="37">
        <v>32</v>
      </c>
      <c r="P32" s="37">
        <v>133</v>
      </c>
      <c r="Q32" s="37">
        <v>10</v>
      </c>
      <c r="R32" s="37">
        <v>44</v>
      </c>
      <c r="S32" s="37">
        <v>1</v>
      </c>
      <c r="T32" s="37"/>
      <c r="U32" s="46"/>
    </row>
    <row r="33" s="52" customFormat="1" customHeight="1" spans="1:21">
      <c r="A33" s="37">
        <v>14</v>
      </c>
      <c r="B33" s="37" t="s">
        <v>214</v>
      </c>
      <c r="C33" s="63" t="s">
        <v>279</v>
      </c>
      <c r="D33" s="60" t="s">
        <v>288</v>
      </c>
      <c r="E33" s="60" t="s">
        <v>289</v>
      </c>
      <c r="F33" s="37" t="s">
        <v>35</v>
      </c>
      <c r="G33" s="37">
        <v>0.94</v>
      </c>
      <c r="H33" s="60" t="s">
        <v>261</v>
      </c>
      <c r="I33" s="37">
        <f t="shared" si="2"/>
        <v>34.78</v>
      </c>
      <c r="J33" s="37">
        <v>34.78</v>
      </c>
      <c r="K33" s="37"/>
      <c r="L33" s="37"/>
      <c r="M33" s="37"/>
      <c r="N33" s="37"/>
      <c r="O33" s="37">
        <v>21</v>
      </c>
      <c r="P33" s="37">
        <v>78</v>
      </c>
      <c r="Q33" s="37">
        <v>9</v>
      </c>
      <c r="R33" s="37">
        <v>32</v>
      </c>
      <c r="S33" s="37">
        <v>1</v>
      </c>
      <c r="T33" s="37"/>
      <c r="U33" s="46"/>
    </row>
    <row r="34" s="52" customFormat="1" customHeight="1" spans="1:21">
      <c r="A34" s="37">
        <v>15</v>
      </c>
      <c r="B34" s="37" t="s">
        <v>214</v>
      </c>
      <c r="C34" s="63" t="s">
        <v>279</v>
      </c>
      <c r="D34" s="60" t="s">
        <v>290</v>
      </c>
      <c r="E34" s="60" t="s">
        <v>291</v>
      </c>
      <c r="F34" s="37" t="s">
        <v>35</v>
      </c>
      <c r="G34" s="37">
        <v>3.72</v>
      </c>
      <c r="H34" s="60" t="s">
        <v>261</v>
      </c>
      <c r="I34" s="37">
        <f t="shared" si="2"/>
        <v>137.64</v>
      </c>
      <c r="J34" s="37">
        <v>137.64</v>
      </c>
      <c r="K34" s="37"/>
      <c r="L34" s="37"/>
      <c r="M34" s="37"/>
      <c r="N34" s="37"/>
      <c r="O34" s="37">
        <v>22</v>
      </c>
      <c r="P34" s="37">
        <v>92</v>
      </c>
      <c r="Q34" s="37">
        <v>6</v>
      </c>
      <c r="R34" s="37">
        <v>23</v>
      </c>
      <c r="S34" s="37">
        <v>1</v>
      </c>
      <c r="T34" s="37"/>
      <c r="U34" s="46"/>
    </row>
    <row r="35" s="52" customFormat="1" customHeight="1" spans="1:21">
      <c r="A35" s="37">
        <v>16</v>
      </c>
      <c r="B35" s="37" t="s">
        <v>232</v>
      </c>
      <c r="C35" s="61" t="s">
        <v>292</v>
      </c>
      <c r="D35" s="60" t="s">
        <v>293</v>
      </c>
      <c r="E35" s="60" t="s">
        <v>294</v>
      </c>
      <c r="F35" s="37" t="s">
        <v>35</v>
      </c>
      <c r="G35" s="37">
        <v>0.28</v>
      </c>
      <c r="H35" s="60" t="s">
        <v>261</v>
      </c>
      <c r="I35" s="37">
        <f t="shared" si="2"/>
        <v>10.36</v>
      </c>
      <c r="J35" s="37">
        <v>10.36</v>
      </c>
      <c r="K35" s="37"/>
      <c r="L35" s="37"/>
      <c r="M35" s="37"/>
      <c r="N35" s="37"/>
      <c r="O35" s="37">
        <v>32</v>
      </c>
      <c r="P35" s="37">
        <v>130</v>
      </c>
      <c r="Q35" s="37">
        <v>15</v>
      </c>
      <c r="R35" s="37">
        <v>52</v>
      </c>
      <c r="S35" s="37">
        <v>1</v>
      </c>
      <c r="T35" s="37"/>
      <c r="U35" s="46"/>
    </row>
    <row r="36" s="52" customFormat="1" customHeight="1" spans="1:21">
      <c r="A36" s="37">
        <v>17</v>
      </c>
      <c r="B36" s="37" t="s">
        <v>232</v>
      </c>
      <c r="C36" s="60" t="s">
        <v>254</v>
      </c>
      <c r="D36" s="60" t="s">
        <v>295</v>
      </c>
      <c r="E36" s="60" t="s">
        <v>296</v>
      </c>
      <c r="F36" s="37" t="s">
        <v>35</v>
      </c>
      <c r="G36" s="37">
        <v>0.45</v>
      </c>
      <c r="H36" s="60" t="s">
        <v>261</v>
      </c>
      <c r="I36" s="37">
        <v>18</v>
      </c>
      <c r="J36" s="37">
        <v>18</v>
      </c>
      <c r="K36" s="37"/>
      <c r="L36" s="37"/>
      <c r="M36" s="37"/>
      <c r="N36" s="37"/>
      <c r="O36" s="37">
        <v>16</v>
      </c>
      <c r="P36" s="37">
        <v>64</v>
      </c>
      <c r="Q36" s="37">
        <v>4</v>
      </c>
      <c r="R36" s="37">
        <v>16</v>
      </c>
      <c r="S36" s="37">
        <v>1</v>
      </c>
      <c r="T36" s="37"/>
      <c r="U36" s="46"/>
    </row>
    <row r="37" s="52" customFormat="1" customHeight="1" spans="1:21">
      <c r="A37" s="37">
        <v>18</v>
      </c>
      <c r="B37" s="37" t="s">
        <v>232</v>
      </c>
      <c r="C37" s="60" t="s">
        <v>297</v>
      </c>
      <c r="D37" s="60" t="s">
        <v>298</v>
      </c>
      <c r="E37" s="60" t="s">
        <v>299</v>
      </c>
      <c r="F37" s="37" t="s">
        <v>35</v>
      </c>
      <c r="G37" s="37">
        <v>2.2</v>
      </c>
      <c r="H37" s="60" t="s">
        <v>261</v>
      </c>
      <c r="I37" s="37">
        <v>94.6</v>
      </c>
      <c r="J37" s="37">
        <v>94.6</v>
      </c>
      <c r="K37" s="37"/>
      <c r="L37" s="37"/>
      <c r="M37" s="37"/>
      <c r="N37" s="37"/>
      <c r="O37" s="37">
        <v>33</v>
      </c>
      <c r="P37" s="37">
        <v>135</v>
      </c>
      <c r="Q37" s="37">
        <v>22</v>
      </c>
      <c r="R37" s="37">
        <v>81</v>
      </c>
      <c r="S37" s="37">
        <v>1</v>
      </c>
      <c r="T37" s="37"/>
      <c r="U37" s="46" t="s">
        <v>300</v>
      </c>
    </row>
    <row r="38" s="52" customFormat="1" customHeight="1" spans="1:21">
      <c r="A38" s="37">
        <v>19</v>
      </c>
      <c r="B38" s="37" t="s">
        <v>232</v>
      </c>
      <c r="C38" s="60" t="s">
        <v>297</v>
      </c>
      <c r="D38" s="60" t="s">
        <v>301</v>
      </c>
      <c r="E38" s="60" t="s">
        <v>302</v>
      </c>
      <c r="F38" s="37" t="s">
        <v>35</v>
      </c>
      <c r="G38" s="37">
        <v>2.42</v>
      </c>
      <c r="H38" s="60" t="s">
        <v>261</v>
      </c>
      <c r="I38" s="37">
        <v>94.9</v>
      </c>
      <c r="J38" s="37">
        <v>94.9</v>
      </c>
      <c r="K38" s="37"/>
      <c r="L38" s="37"/>
      <c r="M38" s="37"/>
      <c r="N38" s="37"/>
      <c r="O38" s="37">
        <v>17</v>
      </c>
      <c r="P38" s="37">
        <v>68</v>
      </c>
      <c r="Q38" s="37">
        <v>13</v>
      </c>
      <c r="R38" s="37">
        <v>50</v>
      </c>
      <c r="S38" s="37">
        <v>1</v>
      </c>
      <c r="T38" s="37"/>
      <c r="U38" s="46" t="s">
        <v>303</v>
      </c>
    </row>
    <row r="39" s="52" customFormat="1" customHeight="1" spans="1:21">
      <c r="A39" s="37">
        <v>20</v>
      </c>
      <c r="B39" s="37" t="s">
        <v>232</v>
      </c>
      <c r="C39" s="60" t="s">
        <v>297</v>
      </c>
      <c r="D39" s="60" t="s">
        <v>304</v>
      </c>
      <c r="E39" s="60" t="s">
        <v>305</v>
      </c>
      <c r="F39" s="37" t="s">
        <v>35</v>
      </c>
      <c r="G39" s="37">
        <v>0.5</v>
      </c>
      <c r="H39" s="60" t="s">
        <v>261</v>
      </c>
      <c r="I39" s="37">
        <v>22</v>
      </c>
      <c r="J39" s="37">
        <v>22</v>
      </c>
      <c r="K39" s="37"/>
      <c r="L39" s="37"/>
      <c r="M39" s="37"/>
      <c r="N39" s="37"/>
      <c r="O39" s="37">
        <v>58</v>
      </c>
      <c r="P39" s="37">
        <v>219</v>
      </c>
      <c r="Q39" s="37">
        <v>16</v>
      </c>
      <c r="R39" s="37">
        <v>58</v>
      </c>
      <c r="S39" s="37">
        <v>1</v>
      </c>
      <c r="T39" s="37"/>
      <c r="U39" s="46" t="s">
        <v>306</v>
      </c>
    </row>
    <row r="40" s="52" customFormat="1" customHeight="1" spans="1:21">
      <c r="A40" s="37">
        <v>21</v>
      </c>
      <c r="B40" s="37" t="s">
        <v>232</v>
      </c>
      <c r="C40" s="60" t="s">
        <v>307</v>
      </c>
      <c r="D40" s="60" t="s">
        <v>308</v>
      </c>
      <c r="E40" s="60" t="s">
        <v>309</v>
      </c>
      <c r="F40" s="37" t="s">
        <v>35</v>
      </c>
      <c r="G40" s="37">
        <v>1.12</v>
      </c>
      <c r="H40" s="60" t="s">
        <v>261</v>
      </c>
      <c r="I40" s="37">
        <f t="shared" ref="I40:I45" si="3">G40*37</f>
        <v>41.44</v>
      </c>
      <c r="J40" s="37">
        <v>41.44</v>
      </c>
      <c r="K40" s="37"/>
      <c r="L40" s="37"/>
      <c r="M40" s="37"/>
      <c r="N40" s="37"/>
      <c r="O40" s="37">
        <v>37</v>
      </c>
      <c r="P40" s="37">
        <v>153</v>
      </c>
      <c r="Q40" s="37">
        <v>23</v>
      </c>
      <c r="R40" s="37">
        <v>118</v>
      </c>
      <c r="S40" s="37">
        <v>1</v>
      </c>
      <c r="T40" s="37"/>
      <c r="U40" s="46"/>
    </row>
    <row r="41" s="52" customFormat="1" customHeight="1" spans="1:21">
      <c r="A41" s="37">
        <v>22</v>
      </c>
      <c r="B41" s="37" t="s">
        <v>232</v>
      </c>
      <c r="C41" s="60" t="s">
        <v>307</v>
      </c>
      <c r="D41" s="60" t="s">
        <v>310</v>
      </c>
      <c r="E41" s="60" t="s">
        <v>311</v>
      </c>
      <c r="F41" s="37" t="s">
        <v>35</v>
      </c>
      <c r="G41" s="37">
        <v>0.85</v>
      </c>
      <c r="H41" s="60" t="s">
        <v>261</v>
      </c>
      <c r="I41" s="37">
        <f t="shared" si="3"/>
        <v>31.45</v>
      </c>
      <c r="J41" s="37">
        <v>31.45</v>
      </c>
      <c r="K41" s="37"/>
      <c r="L41" s="37"/>
      <c r="M41" s="37"/>
      <c r="N41" s="37"/>
      <c r="O41" s="37">
        <v>40</v>
      </c>
      <c r="P41" s="37">
        <v>148</v>
      </c>
      <c r="Q41" s="37">
        <v>26</v>
      </c>
      <c r="R41" s="37">
        <v>96</v>
      </c>
      <c r="S41" s="37">
        <v>1</v>
      </c>
      <c r="T41" s="37"/>
      <c r="U41" s="46"/>
    </row>
    <row r="42" s="52" customFormat="1" customHeight="1" spans="1:21">
      <c r="A42" s="37">
        <v>23</v>
      </c>
      <c r="B42" s="37" t="s">
        <v>232</v>
      </c>
      <c r="C42" s="60" t="s">
        <v>242</v>
      </c>
      <c r="D42" s="60" t="s">
        <v>312</v>
      </c>
      <c r="E42" s="60" t="s">
        <v>313</v>
      </c>
      <c r="F42" s="37" t="s">
        <v>35</v>
      </c>
      <c r="G42" s="37">
        <v>0.7</v>
      </c>
      <c r="H42" s="60" t="s">
        <v>261</v>
      </c>
      <c r="I42" s="37">
        <f t="shared" si="3"/>
        <v>25.9</v>
      </c>
      <c r="J42" s="37">
        <v>25.9</v>
      </c>
      <c r="K42" s="37"/>
      <c r="L42" s="37"/>
      <c r="M42" s="37"/>
      <c r="N42" s="37"/>
      <c r="O42" s="37">
        <v>60</v>
      </c>
      <c r="P42" s="37">
        <v>256</v>
      </c>
      <c r="Q42" s="37">
        <v>40</v>
      </c>
      <c r="R42" s="37">
        <v>135</v>
      </c>
      <c r="S42" s="37">
        <v>1</v>
      </c>
      <c r="T42" s="37"/>
      <c r="U42" s="46"/>
    </row>
    <row r="43" s="52" customFormat="1" customHeight="1" spans="1:21">
      <c r="A43" s="37">
        <v>24</v>
      </c>
      <c r="B43" s="37" t="s">
        <v>232</v>
      </c>
      <c r="C43" s="60" t="s">
        <v>242</v>
      </c>
      <c r="D43" s="60" t="s">
        <v>314</v>
      </c>
      <c r="E43" s="60" t="s">
        <v>315</v>
      </c>
      <c r="F43" s="37" t="s">
        <v>35</v>
      </c>
      <c r="G43" s="37">
        <v>1.5</v>
      </c>
      <c r="H43" s="60" t="s">
        <v>261</v>
      </c>
      <c r="I43" s="37">
        <f t="shared" si="3"/>
        <v>55.5</v>
      </c>
      <c r="J43" s="37">
        <v>55.5</v>
      </c>
      <c r="K43" s="37"/>
      <c r="L43" s="37"/>
      <c r="M43" s="37"/>
      <c r="N43" s="37"/>
      <c r="O43" s="37"/>
      <c r="P43" s="37"/>
      <c r="Q43" s="37"/>
      <c r="R43" s="37"/>
      <c r="S43" s="37"/>
      <c r="T43" s="37"/>
      <c r="U43" s="46"/>
    </row>
    <row r="44" s="52" customFormat="1" customHeight="1" spans="1:21">
      <c r="A44" s="37">
        <v>25</v>
      </c>
      <c r="B44" s="37" t="s">
        <v>232</v>
      </c>
      <c r="C44" s="61" t="s">
        <v>233</v>
      </c>
      <c r="D44" s="60" t="s">
        <v>316</v>
      </c>
      <c r="E44" s="60" t="s">
        <v>317</v>
      </c>
      <c r="F44" s="37" t="s">
        <v>35</v>
      </c>
      <c r="G44" s="37">
        <v>3</v>
      </c>
      <c r="H44" s="60" t="s">
        <v>261</v>
      </c>
      <c r="I44" s="37">
        <f t="shared" si="3"/>
        <v>111</v>
      </c>
      <c r="J44" s="37">
        <v>111</v>
      </c>
      <c r="K44" s="37"/>
      <c r="L44" s="37"/>
      <c r="M44" s="37"/>
      <c r="N44" s="37"/>
      <c r="O44" s="37">
        <v>25</v>
      </c>
      <c r="P44" s="37">
        <v>103</v>
      </c>
      <c r="Q44" s="37">
        <v>7</v>
      </c>
      <c r="R44" s="37">
        <v>22</v>
      </c>
      <c r="S44" s="37">
        <v>1</v>
      </c>
      <c r="T44" s="37"/>
      <c r="U44" s="46"/>
    </row>
    <row r="45" s="52" customFormat="1" customHeight="1" spans="1:21">
      <c r="A45" s="37">
        <v>26</v>
      </c>
      <c r="B45" s="37" t="s">
        <v>232</v>
      </c>
      <c r="C45" s="61" t="s">
        <v>318</v>
      </c>
      <c r="D45" s="60" t="s">
        <v>319</v>
      </c>
      <c r="E45" s="60" t="s">
        <v>320</v>
      </c>
      <c r="F45" s="37" t="s">
        <v>35</v>
      </c>
      <c r="G45" s="37">
        <v>2</v>
      </c>
      <c r="H45" s="60" t="s">
        <v>261</v>
      </c>
      <c r="I45" s="37">
        <f t="shared" si="3"/>
        <v>74</v>
      </c>
      <c r="J45" s="37">
        <v>74</v>
      </c>
      <c r="K45" s="37"/>
      <c r="L45" s="37"/>
      <c r="M45" s="37"/>
      <c r="N45" s="37"/>
      <c r="O45" s="37">
        <v>66</v>
      </c>
      <c r="P45" s="37">
        <v>264</v>
      </c>
      <c r="Q45" s="37">
        <v>25</v>
      </c>
      <c r="R45" s="37">
        <v>104</v>
      </c>
      <c r="S45" s="37">
        <v>1</v>
      </c>
      <c r="T45" s="37"/>
      <c r="U45" s="46"/>
    </row>
    <row r="46" s="52" customFormat="1" customHeight="1" spans="1:21">
      <c r="A46" s="37">
        <v>27</v>
      </c>
      <c r="B46" s="37" t="s">
        <v>321</v>
      </c>
      <c r="C46" s="61" t="s">
        <v>322</v>
      </c>
      <c r="D46" s="60" t="s">
        <v>323</v>
      </c>
      <c r="E46" s="60" t="s">
        <v>324</v>
      </c>
      <c r="F46" s="37" t="s">
        <v>35</v>
      </c>
      <c r="G46" s="37">
        <v>1.3</v>
      </c>
      <c r="H46" s="60" t="s">
        <v>261</v>
      </c>
      <c r="I46" s="37">
        <v>45.5</v>
      </c>
      <c r="J46" s="37">
        <v>45.5</v>
      </c>
      <c r="K46" s="37"/>
      <c r="L46" s="37"/>
      <c r="M46" s="37"/>
      <c r="N46" s="37"/>
      <c r="O46" s="37">
        <v>35</v>
      </c>
      <c r="P46" s="37">
        <v>140</v>
      </c>
      <c r="Q46" s="37">
        <v>16</v>
      </c>
      <c r="R46" s="37">
        <v>64</v>
      </c>
      <c r="S46" s="37">
        <v>1</v>
      </c>
      <c r="T46" s="37"/>
      <c r="U46" s="46"/>
    </row>
    <row r="47" s="52" customFormat="1" customHeight="1" spans="1:21">
      <c r="A47" s="37">
        <v>28</v>
      </c>
      <c r="B47" s="37" t="s">
        <v>247</v>
      </c>
      <c r="C47" s="60" t="s">
        <v>325</v>
      </c>
      <c r="D47" s="60" t="s">
        <v>326</v>
      </c>
      <c r="E47" s="60" t="s">
        <v>327</v>
      </c>
      <c r="F47" s="37" t="s">
        <v>35</v>
      </c>
      <c r="G47" s="37">
        <v>0.41</v>
      </c>
      <c r="H47" s="60" t="s">
        <v>261</v>
      </c>
      <c r="I47" s="37">
        <v>15</v>
      </c>
      <c r="J47" s="37">
        <v>15</v>
      </c>
      <c r="K47" s="37"/>
      <c r="L47" s="37"/>
      <c r="M47" s="37"/>
      <c r="N47" s="37"/>
      <c r="O47" s="37">
        <v>34</v>
      </c>
      <c r="P47" s="37">
        <v>151</v>
      </c>
      <c r="Q47" s="37">
        <v>4</v>
      </c>
      <c r="R47" s="37">
        <v>12</v>
      </c>
      <c r="S47" s="37">
        <v>1</v>
      </c>
      <c r="T47" s="37"/>
      <c r="U47" s="46"/>
    </row>
    <row r="48" s="52" customFormat="1" customHeight="1" spans="1:21">
      <c r="A48" s="37">
        <v>29</v>
      </c>
      <c r="B48" s="37" t="s">
        <v>247</v>
      </c>
      <c r="C48" s="60" t="s">
        <v>325</v>
      </c>
      <c r="D48" s="60" t="s">
        <v>328</v>
      </c>
      <c r="E48" s="60" t="s">
        <v>329</v>
      </c>
      <c r="F48" s="37" t="s">
        <v>35</v>
      </c>
      <c r="G48" s="37">
        <v>2</v>
      </c>
      <c r="H48" s="60" t="s">
        <v>261</v>
      </c>
      <c r="I48" s="37">
        <v>82</v>
      </c>
      <c r="J48" s="37">
        <v>82</v>
      </c>
      <c r="K48" s="37"/>
      <c r="L48" s="37"/>
      <c r="M48" s="37"/>
      <c r="N48" s="37"/>
      <c r="O48" s="37">
        <v>51</v>
      </c>
      <c r="P48" s="37">
        <v>180</v>
      </c>
      <c r="Q48" s="37">
        <v>18</v>
      </c>
      <c r="R48" s="37">
        <v>69</v>
      </c>
      <c r="S48" s="37">
        <v>1</v>
      </c>
      <c r="T48" s="37"/>
      <c r="U48" s="46"/>
    </row>
    <row r="49" s="52" customFormat="1" customHeight="1" spans="1:21">
      <c r="A49" s="37">
        <v>30</v>
      </c>
      <c r="B49" s="37" t="s">
        <v>247</v>
      </c>
      <c r="C49" s="60" t="s">
        <v>330</v>
      </c>
      <c r="D49" s="60" t="s">
        <v>331</v>
      </c>
      <c r="E49" s="60" t="s">
        <v>332</v>
      </c>
      <c r="F49" s="37" t="s">
        <v>35</v>
      </c>
      <c r="G49" s="37">
        <v>2.5</v>
      </c>
      <c r="H49" s="60" t="s">
        <v>261</v>
      </c>
      <c r="I49" s="37">
        <f t="shared" ref="I49:I56" si="4">G49*37</f>
        <v>92.5</v>
      </c>
      <c r="J49" s="37">
        <v>92.5</v>
      </c>
      <c r="K49" s="37"/>
      <c r="L49" s="37"/>
      <c r="M49" s="37"/>
      <c r="N49" s="37"/>
      <c r="O49" s="37">
        <v>123</v>
      </c>
      <c r="P49" s="37">
        <v>545</v>
      </c>
      <c r="Q49" s="37">
        <v>37</v>
      </c>
      <c r="R49" s="37">
        <v>150</v>
      </c>
      <c r="S49" s="37">
        <v>1</v>
      </c>
      <c r="T49" s="37"/>
      <c r="U49" s="46"/>
    </row>
    <row r="50" s="52" customFormat="1" customHeight="1" spans="1:21">
      <c r="A50" s="37">
        <v>31</v>
      </c>
      <c r="B50" s="37" t="s">
        <v>247</v>
      </c>
      <c r="C50" s="60" t="s">
        <v>333</v>
      </c>
      <c r="D50" s="60" t="s">
        <v>334</v>
      </c>
      <c r="E50" s="60" t="s">
        <v>335</v>
      </c>
      <c r="F50" s="37" t="s">
        <v>35</v>
      </c>
      <c r="G50" s="37">
        <v>0.81</v>
      </c>
      <c r="H50" s="60" t="s">
        <v>261</v>
      </c>
      <c r="I50" s="37">
        <v>29.62</v>
      </c>
      <c r="J50" s="37">
        <v>29.62</v>
      </c>
      <c r="K50" s="37"/>
      <c r="L50" s="37"/>
      <c r="M50" s="37"/>
      <c r="N50" s="37"/>
      <c r="O50" s="37">
        <v>42</v>
      </c>
      <c r="P50" s="37">
        <v>183</v>
      </c>
      <c r="Q50" s="37">
        <v>7</v>
      </c>
      <c r="R50" s="37">
        <v>27</v>
      </c>
      <c r="S50" s="37">
        <v>1</v>
      </c>
      <c r="T50" s="37"/>
      <c r="U50" s="46"/>
    </row>
    <row r="51" s="52" customFormat="1" customHeight="1" spans="1:21">
      <c r="A51" s="37">
        <v>32</v>
      </c>
      <c r="B51" s="37" t="s">
        <v>247</v>
      </c>
      <c r="C51" s="60" t="s">
        <v>333</v>
      </c>
      <c r="D51" s="60" t="s">
        <v>336</v>
      </c>
      <c r="E51" s="60" t="s">
        <v>337</v>
      </c>
      <c r="F51" s="37" t="s">
        <v>35</v>
      </c>
      <c r="G51" s="37">
        <v>1.5</v>
      </c>
      <c r="H51" s="60" t="s">
        <v>261</v>
      </c>
      <c r="I51" s="37">
        <v>66.5</v>
      </c>
      <c r="J51" s="37">
        <v>66.5</v>
      </c>
      <c r="K51" s="37"/>
      <c r="L51" s="37"/>
      <c r="M51" s="37"/>
      <c r="N51" s="37"/>
      <c r="O51" s="37">
        <v>84</v>
      </c>
      <c r="P51" s="37">
        <v>320</v>
      </c>
      <c r="Q51" s="37">
        <v>20</v>
      </c>
      <c r="R51" s="37">
        <v>70</v>
      </c>
      <c r="S51" s="37">
        <v>1</v>
      </c>
      <c r="T51" s="37"/>
      <c r="U51" s="46" t="s">
        <v>338</v>
      </c>
    </row>
    <row r="52" s="52" customFormat="1" customHeight="1" spans="1:21">
      <c r="A52" s="37">
        <v>33</v>
      </c>
      <c r="B52" s="37" t="s">
        <v>247</v>
      </c>
      <c r="C52" s="60" t="s">
        <v>339</v>
      </c>
      <c r="D52" s="60" t="s">
        <v>340</v>
      </c>
      <c r="E52" s="60" t="s">
        <v>341</v>
      </c>
      <c r="F52" s="37" t="s">
        <v>35</v>
      </c>
      <c r="G52" s="37">
        <v>2.3</v>
      </c>
      <c r="H52" s="60" t="s">
        <v>261</v>
      </c>
      <c r="I52" s="37">
        <f t="shared" si="4"/>
        <v>85.1</v>
      </c>
      <c r="J52" s="37">
        <v>85.1</v>
      </c>
      <c r="K52" s="37"/>
      <c r="L52" s="37"/>
      <c r="M52" s="37"/>
      <c r="N52" s="37"/>
      <c r="O52" s="37">
        <v>33</v>
      </c>
      <c r="P52" s="37">
        <v>130</v>
      </c>
      <c r="Q52" s="37">
        <v>6</v>
      </c>
      <c r="R52" s="37">
        <v>24</v>
      </c>
      <c r="S52" s="37">
        <v>1</v>
      </c>
      <c r="T52" s="37"/>
      <c r="U52" s="46"/>
    </row>
    <row r="53" s="52" customFormat="1" customHeight="1" spans="1:21">
      <c r="A53" s="37">
        <v>34</v>
      </c>
      <c r="B53" s="37" t="s">
        <v>342</v>
      </c>
      <c r="C53" s="61" t="s">
        <v>343</v>
      </c>
      <c r="D53" s="60" t="s">
        <v>344</v>
      </c>
      <c r="E53" s="60" t="s">
        <v>345</v>
      </c>
      <c r="F53" s="37" t="s">
        <v>35</v>
      </c>
      <c r="G53" s="37">
        <v>1.3</v>
      </c>
      <c r="H53" s="60" t="s">
        <v>261</v>
      </c>
      <c r="I53" s="37">
        <v>48.1</v>
      </c>
      <c r="J53" s="37">
        <v>48.1</v>
      </c>
      <c r="K53" s="37"/>
      <c r="L53" s="37"/>
      <c r="M53" s="37"/>
      <c r="N53" s="37"/>
      <c r="O53" s="37">
        <v>23</v>
      </c>
      <c r="P53" s="37">
        <v>92</v>
      </c>
      <c r="Q53" s="37">
        <v>12</v>
      </c>
      <c r="R53" s="37">
        <v>48</v>
      </c>
      <c r="S53" s="37">
        <v>1</v>
      </c>
      <c r="T53" s="37"/>
      <c r="U53" s="46"/>
    </row>
    <row r="54" s="52" customFormat="1" customHeight="1" spans="1:21">
      <c r="A54" s="37">
        <v>35</v>
      </c>
      <c r="B54" s="37" t="s">
        <v>346</v>
      </c>
      <c r="C54" s="61" t="s">
        <v>347</v>
      </c>
      <c r="D54" s="60" t="s">
        <v>348</v>
      </c>
      <c r="E54" s="60" t="s">
        <v>349</v>
      </c>
      <c r="F54" s="37" t="s">
        <v>35</v>
      </c>
      <c r="G54" s="37">
        <v>0.65</v>
      </c>
      <c r="H54" s="60" t="s">
        <v>261</v>
      </c>
      <c r="I54" s="37">
        <f t="shared" si="4"/>
        <v>24.05</v>
      </c>
      <c r="J54" s="37">
        <v>24.05</v>
      </c>
      <c r="K54" s="37"/>
      <c r="L54" s="37"/>
      <c r="M54" s="37"/>
      <c r="N54" s="37"/>
      <c r="O54" s="37">
        <v>37</v>
      </c>
      <c r="P54" s="37">
        <v>153</v>
      </c>
      <c r="Q54" s="37">
        <v>11</v>
      </c>
      <c r="R54" s="37">
        <v>43</v>
      </c>
      <c r="S54" s="37">
        <v>1</v>
      </c>
      <c r="T54" s="37"/>
      <c r="U54" s="46"/>
    </row>
    <row r="55" s="52" customFormat="1" customHeight="1" spans="1:21">
      <c r="A55" s="37">
        <v>36</v>
      </c>
      <c r="B55" s="37" t="s">
        <v>346</v>
      </c>
      <c r="C55" s="61" t="s">
        <v>277</v>
      </c>
      <c r="D55" s="60" t="s">
        <v>350</v>
      </c>
      <c r="E55" s="60" t="s">
        <v>351</v>
      </c>
      <c r="F55" s="37" t="s">
        <v>35</v>
      </c>
      <c r="G55" s="37">
        <v>0.2</v>
      </c>
      <c r="H55" s="60" t="s">
        <v>261</v>
      </c>
      <c r="I55" s="37">
        <f t="shared" si="4"/>
        <v>7.4</v>
      </c>
      <c r="J55" s="37">
        <v>7.4</v>
      </c>
      <c r="K55" s="37"/>
      <c r="L55" s="37"/>
      <c r="M55" s="37"/>
      <c r="N55" s="37"/>
      <c r="O55" s="37">
        <v>23</v>
      </c>
      <c r="P55" s="37">
        <v>126</v>
      </c>
      <c r="Q55" s="37">
        <v>1</v>
      </c>
      <c r="R55" s="37">
        <v>5</v>
      </c>
      <c r="S55" s="37">
        <v>1</v>
      </c>
      <c r="T55" s="37"/>
      <c r="U55" s="46"/>
    </row>
    <row r="56" s="52" customFormat="1" customHeight="1" spans="1:21">
      <c r="A56" s="37">
        <v>37</v>
      </c>
      <c r="B56" s="37" t="s">
        <v>346</v>
      </c>
      <c r="C56" s="61" t="s">
        <v>347</v>
      </c>
      <c r="D56" s="60" t="s">
        <v>352</v>
      </c>
      <c r="E56" s="60" t="s">
        <v>353</v>
      </c>
      <c r="F56" s="37" t="s">
        <v>35</v>
      </c>
      <c r="G56" s="37">
        <v>0.45</v>
      </c>
      <c r="H56" s="60" t="s">
        <v>261</v>
      </c>
      <c r="I56" s="37">
        <f t="shared" si="4"/>
        <v>16.65</v>
      </c>
      <c r="J56" s="37">
        <v>16.65</v>
      </c>
      <c r="K56" s="37"/>
      <c r="L56" s="37"/>
      <c r="M56" s="37"/>
      <c r="N56" s="37"/>
      <c r="O56" s="37">
        <v>35</v>
      </c>
      <c r="P56" s="37">
        <v>132</v>
      </c>
      <c r="Q56" s="37">
        <v>15</v>
      </c>
      <c r="R56" s="37">
        <v>52</v>
      </c>
      <c r="S56" s="37">
        <v>1</v>
      </c>
      <c r="T56" s="37"/>
      <c r="U56" s="46"/>
    </row>
    <row r="57" s="52" customFormat="1" customHeight="1" spans="1:21">
      <c r="A57" s="37">
        <v>38</v>
      </c>
      <c r="B57" s="37" t="s">
        <v>346</v>
      </c>
      <c r="C57" s="61" t="s">
        <v>354</v>
      </c>
      <c r="D57" s="60" t="s">
        <v>355</v>
      </c>
      <c r="E57" s="60" t="s">
        <v>356</v>
      </c>
      <c r="F57" s="37" t="s">
        <v>35</v>
      </c>
      <c r="G57" s="37">
        <v>1.2</v>
      </c>
      <c r="H57" s="60" t="s">
        <v>261</v>
      </c>
      <c r="I57" s="37">
        <v>52.9</v>
      </c>
      <c r="J57" s="37">
        <v>52.9</v>
      </c>
      <c r="K57" s="37"/>
      <c r="L57" s="37"/>
      <c r="M57" s="37"/>
      <c r="N57" s="37"/>
      <c r="O57" s="37">
        <v>35</v>
      </c>
      <c r="P57" s="37">
        <v>158</v>
      </c>
      <c r="Q57" s="37">
        <v>14</v>
      </c>
      <c r="R57" s="37">
        <v>52</v>
      </c>
      <c r="S57" s="37"/>
      <c r="T57" s="37">
        <v>1</v>
      </c>
      <c r="U57" s="46" t="s">
        <v>357</v>
      </c>
    </row>
    <row r="58" s="52" customFormat="1" customHeight="1" spans="1:21">
      <c r="A58" s="37">
        <v>39</v>
      </c>
      <c r="B58" s="37" t="s">
        <v>346</v>
      </c>
      <c r="C58" s="61" t="s">
        <v>358</v>
      </c>
      <c r="D58" s="60" t="s">
        <v>359</v>
      </c>
      <c r="E58" s="60" t="s">
        <v>360</v>
      </c>
      <c r="F58" s="37" t="s">
        <v>35</v>
      </c>
      <c r="G58" s="37">
        <v>2.4</v>
      </c>
      <c r="H58" s="60" t="s">
        <v>261</v>
      </c>
      <c r="I58" s="37">
        <f t="shared" ref="I58:I62" si="5">G58*37</f>
        <v>88.8</v>
      </c>
      <c r="J58" s="37">
        <v>88.8</v>
      </c>
      <c r="K58" s="37"/>
      <c r="L58" s="37"/>
      <c r="M58" s="37"/>
      <c r="N58" s="37"/>
      <c r="O58" s="37">
        <v>46</v>
      </c>
      <c r="P58" s="37">
        <v>140</v>
      </c>
      <c r="Q58" s="37">
        <v>26</v>
      </c>
      <c r="R58" s="37">
        <v>72</v>
      </c>
      <c r="S58" s="37">
        <v>1</v>
      </c>
      <c r="T58" s="37"/>
      <c r="U58" s="46"/>
    </row>
    <row r="59" s="52" customFormat="1" customHeight="1" spans="1:21">
      <c r="A59" s="37">
        <v>40</v>
      </c>
      <c r="B59" s="37" t="s">
        <v>346</v>
      </c>
      <c r="C59" s="61" t="s">
        <v>358</v>
      </c>
      <c r="D59" s="60" t="s">
        <v>361</v>
      </c>
      <c r="E59" s="60" t="s">
        <v>362</v>
      </c>
      <c r="F59" s="37" t="s">
        <v>35</v>
      </c>
      <c r="G59" s="37">
        <v>1.1</v>
      </c>
      <c r="H59" s="60" t="s">
        <v>261</v>
      </c>
      <c r="I59" s="37">
        <v>46.7</v>
      </c>
      <c r="J59" s="37">
        <v>46.7</v>
      </c>
      <c r="K59" s="37"/>
      <c r="L59" s="37"/>
      <c r="M59" s="37"/>
      <c r="N59" s="37"/>
      <c r="O59" s="37">
        <v>120</v>
      </c>
      <c r="P59" s="37">
        <v>333</v>
      </c>
      <c r="Q59" s="37">
        <v>30</v>
      </c>
      <c r="R59" s="37">
        <v>111</v>
      </c>
      <c r="S59" s="37">
        <v>1</v>
      </c>
      <c r="T59" s="37"/>
      <c r="U59" s="46" t="s">
        <v>363</v>
      </c>
    </row>
    <row r="60" s="52" customFormat="1" customHeight="1" spans="1:21">
      <c r="A60" s="37">
        <v>41</v>
      </c>
      <c r="B60" s="37" t="s">
        <v>346</v>
      </c>
      <c r="C60" s="61" t="s">
        <v>358</v>
      </c>
      <c r="D60" s="60" t="s">
        <v>364</v>
      </c>
      <c r="E60" s="60" t="s">
        <v>365</v>
      </c>
      <c r="F60" s="37" t="s">
        <v>35</v>
      </c>
      <c r="G60" s="37">
        <v>2.1</v>
      </c>
      <c r="H60" s="60" t="s">
        <v>261</v>
      </c>
      <c r="I60" s="37">
        <v>83.7</v>
      </c>
      <c r="J60" s="37">
        <v>83.7</v>
      </c>
      <c r="K60" s="37"/>
      <c r="L60" s="37"/>
      <c r="M60" s="37"/>
      <c r="N60" s="37"/>
      <c r="O60" s="37">
        <v>128</v>
      </c>
      <c r="P60" s="37">
        <v>486</v>
      </c>
      <c r="Q60" s="37">
        <v>49</v>
      </c>
      <c r="R60" s="37">
        <v>161</v>
      </c>
      <c r="S60" s="37">
        <v>1</v>
      </c>
      <c r="T60" s="37"/>
      <c r="U60" s="46" t="s">
        <v>300</v>
      </c>
    </row>
    <row r="61" s="52" customFormat="1" customHeight="1" spans="1:21">
      <c r="A61" s="37">
        <v>42</v>
      </c>
      <c r="B61" s="37" t="s">
        <v>346</v>
      </c>
      <c r="C61" s="61" t="s">
        <v>366</v>
      </c>
      <c r="D61" s="60" t="s">
        <v>367</v>
      </c>
      <c r="E61" s="60" t="s">
        <v>368</v>
      </c>
      <c r="F61" s="37" t="s">
        <v>35</v>
      </c>
      <c r="G61" s="37">
        <v>2.5</v>
      </c>
      <c r="H61" s="60" t="s">
        <v>261</v>
      </c>
      <c r="I61" s="37">
        <f t="shared" si="5"/>
        <v>92.5</v>
      </c>
      <c r="J61" s="37">
        <v>92.5</v>
      </c>
      <c r="K61" s="37"/>
      <c r="L61" s="37"/>
      <c r="M61" s="37"/>
      <c r="N61" s="37"/>
      <c r="O61" s="37">
        <v>33</v>
      </c>
      <c r="P61" s="37">
        <v>128</v>
      </c>
      <c r="Q61" s="37">
        <v>19</v>
      </c>
      <c r="R61" s="37">
        <v>70</v>
      </c>
      <c r="S61" s="37">
        <v>1</v>
      </c>
      <c r="T61" s="37"/>
      <c r="U61" s="46"/>
    </row>
    <row r="62" s="52" customFormat="1" customHeight="1" spans="1:21">
      <c r="A62" s="37">
        <v>43</v>
      </c>
      <c r="B62" s="37" t="s">
        <v>346</v>
      </c>
      <c r="C62" s="61" t="s">
        <v>358</v>
      </c>
      <c r="D62" s="60" t="s">
        <v>369</v>
      </c>
      <c r="E62" s="60" t="s">
        <v>370</v>
      </c>
      <c r="F62" s="37" t="s">
        <v>35</v>
      </c>
      <c r="G62" s="37">
        <v>2.3</v>
      </c>
      <c r="H62" s="60" t="s">
        <v>261</v>
      </c>
      <c r="I62" s="37">
        <f t="shared" si="5"/>
        <v>85.1</v>
      </c>
      <c r="J62" s="37">
        <v>85.1</v>
      </c>
      <c r="K62" s="37"/>
      <c r="L62" s="37"/>
      <c r="M62" s="37"/>
      <c r="N62" s="37"/>
      <c r="O62" s="37">
        <v>120</v>
      </c>
      <c r="P62" s="37">
        <v>495</v>
      </c>
      <c r="Q62" s="37">
        <v>50</v>
      </c>
      <c r="R62" s="37">
        <v>199</v>
      </c>
      <c r="S62" s="37">
        <v>1</v>
      </c>
      <c r="T62" s="37"/>
      <c r="U62" s="46"/>
    </row>
    <row r="63" s="52" customFormat="1" customHeight="1" spans="1:21">
      <c r="A63" s="37">
        <v>44</v>
      </c>
      <c r="B63" s="37" t="s">
        <v>232</v>
      </c>
      <c r="C63" s="60" t="s">
        <v>233</v>
      </c>
      <c r="D63" s="60" t="s">
        <v>371</v>
      </c>
      <c r="E63" s="60" t="s">
        <v>372</v>
      </c>
      <c r="F63" s="37" t="s">
        <v>35</v>
      </c>
      <c r="G63" s="37">
        <v>0.35</v>
      </c>
      <c r="H63" s="60" t="s">
        <v>261</v>
      </c>
      <c r="I63" s="37">
        <v>12.95</v>
      </c>
      <c r="J63" s="37">
        <v>12.95</v>
      </c>
      <c r="K63" s="37"/>
      <c r="L63" s="37"/>
      <c r="M63" s="37"/>
      <c r="N63" s="37"/>
      <c r="O63" s="37">
        <v>44</v>
      </c>
      <c r="P63" s="37">
        <v>181</v>
      </c>
      <c r="Q63" s="37">
        <v>24</v>
      </c>
      <c r="R63" s="37">
        <v>91</v>
      </c>
      <c r="S63" s="37">
        <v>1</v>
      </c>
      <c r="T63" s="37"/>
      <c r="U63" s="46"/>
    </row>
    <row r="64" s="52" customFormat="1" customHeight="1" spans="1:21">
      <c r="A64" s="37">
        <v>45</v>
      </c>
      <c r="B64" s="37" t="s">
        <v>232</v>
      </c>
      <c r="C64" s="60" t="s">
        <v>242</v>
      </c>
      <c r="D64" s="60" t="s">
        <v>373</v>
      </c>
      <c r="E64" s="60" t="s">
        <v>374</v>
      </c>
      <c r="F64" s="37" t="s">
        <v>35</v>
      </c>
      <c r="G64" s="37">
        <v>1.2</v>
      </c>
      <c r="H64" s="60" t="s">
        <v>261</v>
      </c>
      <c r="I64" s="37">
        <v>44.4</v>
      </c>
      <c r="J64" s="37">
        <v>44.4</v>
      </c>
      <c r="K64" s="37"/>
      <c r="L64" s="37"/>
      <c r="M64" s="37"/>
      <c r="N64" s="37"/>
      <c r="O64" s="37">
        <v>32</v>
      </c>
      <c r="P64" s="37">
        <v>128</v>
      </c>
      <c r="Q64" s="37">
        <v>11</v>
      </c>
      <c r="R64" s="37">
        <v>45</v>
      </c>
      <c r="S64" s="37">
        <v>1</v>
      </c>
      <c r="T64" s="37"/>
      <c r="U64" s="46"/>
    </row>
    <row r="65" s="52" customFormat="1" customHeight="1" spans="1:21">
      <c r="A65" s="37"/>
      <c r="B65" s="37"/>
      <c r="C65" s="60"/>
      <c r="D65" s="60"/>
      <c r="E65" s="60"/>
      <c r="F65" s="37"/>
      <c r="G65" s="37">
        <f>SUM(G20:G64)</f>
        <v>66.14</v>
      </c>
      <c r="H65" s="60"/>
      <c r="I65" s="37">
        <f>SUM(I20:I64)</f>
        <v>2506.97</v>
      </c>
      <c r="J65" s="37"/>
      <c r="K65" s="37"/>
      <c r="L65" s="37"/>
      <c r="M65" s="37"/>
      <c r="N65" s="37"/>
      <c r="O65" s="37">
        <f t="shared" ref="O65:T65" si="6">SUM(O20:O64)</f>
        <v>2925</v>
      </c>
      <c r="P65" s="37">
        <f t="shared" si="6"/>
        <v>11162</v>
      </c>
      <c r="Q65" s="37">
        <f t="shared" si="6"/>
        <v>971</v>
      </c>
      <c r="R65" s="37">
        <f t="shared" si="6"/>
        <v>3530</v>
      </c>
      <c r="S65" s="37">
        <f t="shared" si="6"/>
        <v>42</v>
      </c>
      <c r="T65" s="37">
        <f t="shared" si="6"/>
        <v>4</v>
      </c>
      <c r="U65" s="46"/>
    </row>
    <row r="66" s="52" customFormat="1" customHeight="1" spans="1:21">
      <c r="A66" s="37">
        <v>1</v>
      </c>
      <c r="B66" s="37" t="s">
        <v>214</v>
      </c>
      <c r="C66" s="60" t="s">
        <v>229</v>
      </c>
      <c r="D66" s="60" t="s">
        <v>375</v>
      </c>
      <c r="E66" s="60" t="s">
        <v>376</v>
      </c>
      <c r="F66" s="37" t="s">
        <v>377</v>
      </c>
      <c r="G66" s="37">
        <v>30</v>
      </c>
      <c r="H66" s="60" t="s">
        <v>378</v>
      </c>
      <c r="I66" s="37">
        <f t="shared" ref="I66:I90" si="7">G66*1.8</f>
        <v>54</v>
      </c>
      <c r="J66" s="37">
        <v>54</v>
      </c>
      <c r="K66" s="37"/>
      <c r="L66" s="37"/>
      <c r="M66" s="37"/>
      <c r="N66" s="37"/>
      <c r="O66" s="37">
        <v>40</v>
      </c>
      <c r="P66" s="37">
        <v>140</v>
      </c>
      <c r="Q66" s="37">
        <v>12</v>
      </c>
      <c r="R66" s="37">
        <v>36</v>
      </c>
      <c r="S66" s="37">
        <v>1</v>
      </c>
      <c r="T66" s="37"/>
      <c r="U66" s="46"/>
    </row>
    <row r="67" s="52" customFormat="1" customHeight="1" spans="1:21">
      <c r="A67" s="37">
        <v>2</v>
      </c>
      <c r="B67" s="37" t="s">
        <v>214</v>
      </c>
      <c r="C67" s="62" t="s">
        <v>264</v>
      </c>
      <c r="D67" s="60" t="s">
        <v>379</v>
      </c>
      <c r="E67" s="64" t="s">
        <v>380</v>
      </c>
      <c r="F67" s="37" t="s">
        <v>377</v>
      </c>
      <c r="G67" s="37">
        <v>13</v>
      </c>
      <c r="H67" s="60" t="s">
        <v>378</v>
      </c>
      <c r="I67" s="37">
        <f t="shared" si="7"/>
        <v>23.4</v>
      </c>
      <c r="J67" s="37">
        <v>23.4</v>
      </c>
      <c r="K67" s="37"/>
      <c r="L67" s="37"/>
      <c r="M67" s="37"/>
      <c r="N67" s="37"/>
      <c r="O67" s="37">
        <v>124</v>
      </c>
      <c r="P67" s="37">
        <v>482</v>
      </c>
      <c r="Q67" s="37">
        <v>41</v>
      </c>
      <c r="R67" s="37">
        <v>149</v>
      </c>
      <c r="S67" s="37">
        <v>1</v>
      </c>
      <c r="T67" s="37"/>
      <c r="U67" s="46"/>
    </row>
    <row r="68" s="52" customFormat="1" customHeight="1" spans="1:21">
      <c r="A68" s="37">
        <v>3</v>
      </c>
      <c r="B68" s="37" t="s">
        <v>214</v>
      </c>
      <c r="C68" s="61" t="s">
        <v>219</v>
      </c>
      <c r="D68" s="60" t="s">
        <v>381</v>
      </c>
      <c r="E68" s="60" t="s">
        <v>382</v>
      </c>
      <c r="F68" s="37" t="s">
        <v>377</v>
      </c>
      <c r="G68" s="37">
        <v>15</v>
      </c>
      <c r="H68" s="60" t="s">
        <v>378</v>
      </c>
      <c r="I68" s="37">
        <f t="shared" si="7"/>
        <v>27</v>
      </c>
      <c r="J68" s="37">
        <v>27</v>
      </c>
      <c r="K68" s="37"/>
      <c r="L68" s="37"/>
      <c r="M68" s="37"/>
      <c r="N68" s="37"/>
      <c r="O68" s="37">
        <v>38</v>
      </c>
      <c r="P68" s="37">
        <v>142</v>
      </c>
      <c r="Q68" s="37">
        <v>26</v>
      </c>
      <c r="R68" s="37">
        <v>73</v>
      </c>
      <c r="S68" s="37">
        <v>1</v>
      </c>
      <c r="T68" s="37"/>
      <c r="U68" s="46"/>
    </row>
    <row r="69" s="52" customFormat="1" customHeight="1" spans="1:21">
      <c r="A69" s="37">
        <v>4</v>
      </c>
      <c r="B69" s="37" t="s">
        <v>214</v>
      </c>
      <c r="C69" s="61" t="s">
        <v>219</v>
      </c>
      <c r="D69" s="60" t="s">
        <v>383</v>
      </c>
      <c r="E69" s="60" t="s">
        <v>384</v>
      </c>
      <c r="F69" s="37" t="s">
        <v>377</v>
      </c>
      <c r="G69" s="37">
        <v>32</v>
      </c>
      <c r="H69" s="60" t="s">
        <v>378</v>
      </c>
      <c r="I69" s="37">
        <f t="shared" si="7"/>
        <v>57.6</v>
      </c>
      <c r="J69" s="37">
        <v>57.6</v>
      </c>
      <c r="K69" s="37"/>
      <c r="L69" s="37"/>
      <c r="M69" s="37"/>
      <c r="N69" s="37"/>
      <c r="O69" s="37">
        <v>40</v>
      </c>
      <c r="P69" s="37">
        <v>129</v>
      </c>
      <c r="Q69" s="37">
        <v>23</v>
      </c>
      <c r="R69" s="37">
        <v>79</v>
      </c>
      <c r="S69" s="37">
        <v>1</v>
      </c>
      <c r="T69" s="37"/>
      <c r="U69" s="46"/>
    </row>
    <row r="70" s="52" customFormat="1" customHeight="1" spans="1:21">
      <c r="A70" s="37">
        <v>5</v>
      </c>
      <c r="B70" s="37" t="s">
        <v>214</v>
      </c>
      <c r="C70" s="60" t="s">
        <v>258</v>
      </c>
      <c r="D70" s="60" t="s">
        <v>259</v>
      </c>
      <c r="E70" s="60" t="s">
        <v>385</v>
      </c>
      <c r="F70" s="37" t="s">
        <v>377</v>
      </c>
      <c r="G70" s="37">
        <v>40</v>
      </c>
      <c r="H70" s="60" t="s">
        <v>378</v>
      </c>
      <c r="I70" s="37">
        <f t="shared" si="7"/>
        <v>72</v>
      </c>
      <c r="J70" s="37">
        <v>72</v>
      </c>
      <c r="K70" s="37"/>
      <c r="L70" s="37"/>
      <c r="M70" s="37"/>
      <c r="N70" s="37"/>
      <c r="O70" s="37">
        <v>181</v>
      </c>
      <c r="P70" s="37">
        <v>644</v>
      </c>
      <c r="Q70" s="37">
        <v>43</v>
      </c>
      <c r="R70" s="37">
        <v>141</v>
      </c>
      <c r="S70" s="37">
        <v>1</v>
      </c>
      <c r="T70" s="37"/>
      <c r="U70" s="46"/>
    </row>
    <row r="71" s="52" customFormat="1" customHeight="1" spans="1:21">
      <c r="A71" s="37">
        <v>6</v>
      </c>
      <c r="B71" s="37" t="s">
        <v>214</v>
      </c>
      <c r="C71" s="60" t="s">
        <v>258</v>
      </c>
      <c r="D71" s="60" t="s">
        <v>262</v>
      </c>
      <c r="E71" s="60" t="s">
        <v>386</v>
      </c>
      <c r="F71" s="37" t="s">
        <v>377</v>
      </c>
      <c r="G71" s="37">
        <v>40</v>
      </c>
      <c r="H71" s="60" t="s">
        <v>378</v>
      </c>
      <c r="I71" s="37">
        <f t="shared" si="7"/>
        <v>72</v>
      </c>
      <c r="J71" s="37">
        <v>72</v>
      </c>
      <c r="K71" s="37"/>
      <c r="L71" s="37"/>
      <c r="M71" s="37"/>
      <c r="N71" s="37"/>
      <c r="O71" s="37">
        <v>117</v>
      </c>
      <c r="P71" s="37">
        <v>362</v>
      </c>
      <c r="Q71" s="37">
        <v>13</v>
      </c>
      <c r="R71" s="37">
        <v>42</v>
      </c>
      <c r="S71" s="37">
        <v>1</v>
      </c>
      <c r="T71" s="37"/>
      <c r="U71" s="46"/>
    </row>
    <row r="72" s="52" customFormat="1" customHeight="1" spans="1:21">
      <c r="A72" s="37">
        <v>7</v>
      </c>
      <c r="B72" s="37" t="s">
        <v>214</v>
      </c>
      <c r="C72" s="60" t="s">
        <v>258</v>
      </c>
      <c r="D72" s="60" t="s">
        <v>262</v>
      </c>
      <c r="E72" s="60" t="s">
        <v>387</v>
      </c>
      <c r="F72" s="37" t="s">
        <v>377</v>
      </c>
      <c r="G72" s="37">
        <v>25</v>
      </c>
      <c r="H72" s="60" t="s">
        <v>378</v>
      </c>
      <c r="I72" s="37">
        <f t="shared" si="7"/>
        <v>45</v>
      </c>
      <c r="J72" s="37">
        <v>45</v>
      </c>
      <c r="K72" s="37"/>
      <c r="L72" s="37"/>
      <c r="M72" s="37"/>
      <c r="N72" s="37"/>
      <c r="O72" s="37">
        <v>117</v>
      </c>
      <c r="P72" s="37">
        <v>362</v>
      </c>
      <c r="Q72" s="37">
        <v>13</v>
      </c>
      <c r="R72" s="37">
        <v>42</v>
      </c>
      <c r="S72" s="37">
        <v>1</v>
      </c>
      <c r="T72" s="37"/>
      <c r="U72" s="46"/>
    </row>
    <row r="73" s="52" customFormat="1" customHeight="1" spans="1:21">
      <c r="A73" s="37">
        <v>8</v>
      </c>
      <c r="B73" s="37" t="s">
        <v>214</v>
      </c>
      <c r="C73" s="61" t="s">
        <v>274</v>
      </c>
      <c r="D73" s="60" t="s">
        <v>277</v>
      </c>
      <c r="E73" s="64" t="s">
        <v>388</v>
      </c>
      <c r="F73" s="37" t="s">
        <v>377</v>
      </c>
      <c r="G73" s="37">
        <v>37</v>
      </c>
      <c r="H73" s="60" t="s">
        <v>378</v>
      </c>
      <c r="I73" s="37">
        <f t="shared" si="7"/>
        <v>66.6</v>
      </c>
      <c r="J73" s="37">
        <v>66.6</v>
      </c>
      <c r="K73" s="37"/>
      <c r="L73" s="37"/>
      <c r="M73" s="37"/>
      <c r="N73" s="37"/>
      <c r="O73" s="37">
        <v>497</v>
      </c>
      <c r="P73" s="37">
        <v>1863</v>
      </c>
      <c r="Q73" s="37">
        <v>126</v>
      </c>
      <c r="R73" s="37">
        <v>416</v>
      </c>
      <c r="S73" s="37">
        <v>1</v>
      </c>
      <c r="T73" s="37"/>
      <c r="U73" s="46"/>
    </row>
    <row r="74" s="52" customFormat="1" customHeight="1" spans="1:21">
      <c r="A74" s="37">
        <v>9</v>
      </c>
      <c r="B74" s="37" t="s">
        <v>214</v>
      </c>
      <c r="C74" s="61" t="s">
        <v>274</v>
      </c>
      <c r="D74" s="60" t="s">
        <v>389</v>
      </c>
      <c r="E74" s="60" t="s">
        <v>390</v>
      </c>
      <c r="F74" s="37" t="s">
        <v>377</v>
      </c>
      <c r="G74" s="37">
        <v>17</v>
      </c>
      <c r="H74" s="60" t="s">
        <v>378</v>
      </c>
      <c r="I74" s="37">
        <f t="shared" si="7"/>
        <v>30.6</v>
      </c>
      <c r="J74" s="37">
        <v>30.6</v>
      </c>
      <c r="K74" s="37"/>
      <c r="L74" s="37"/>
      <c r="M74" s="37"/>
      <c r="N74" s="37"/>
      <c r="O74" s="37">
        <v>120</v>
      </c>
      <c r="P74" s="37">
        <v>384</v>
      </c>
      <c r="Q74" s="37">
        <v>23</v>
      </c>
      <c r="R74" s="37">
        <v>69</v>
      </c>
      <c r="S74" s="37">
        <v>1</v>
      </c>
      <c r="T74" s="37"/>
      <c r="U74" s="46"/>
    </row>
    <row r="75" s="52" customFormat="1" customHeight="1" spans="1:21">
      <c r="A75" s="37">
        <v>10</v>
      </c>
      <c r="B75" s="37" t="s">
        <v>214</v>
      </c>
      <c r="C75" s="61" t="s">
        <v>219</v>
      </c>
      <c r="D75" s="60" t="s">
        <v>225</v>
      </c>
      <c r="E75" s="60" t="s">
        <v>391</v>
      </c>
      <c r="F75" s="37" t="s">
        <v>377</v>
      </c>
      <c r="G75" s="37">
        <v>10</v>
      </c>
      <c r="H75" s="60" t="s">
        <v>378</v>
      </c>
      <c r="I75" s="37">
        <f t="shared" si="7"/>
        <v>18</v>
      </c>
      <c r="J75" s="37">
        <v>18</v>
      </c>
      <c r="K75" s="37"/>
      <c r="L75" s="37"/>
      <c r="M75" s="37"/>
      <c r="N75" s="37"/>
      <c r="O75" s="37">
        <v>23</v>
      </c>
      <c r="P75" s="37">
        <v>105</v>
      </c>
      <c r="Q75" s="37">
        <v>9</v>
      </c>
      <c r="R75" s="37">
        <v>39</v>
      </c>
      <c r="S75" s="37">
        <v>1</v>
      </c>
      <c r="T75" s="37"/>
      <c r="U75" s="46"/>
    </row>
    <row r="76" s="52" customFormat="1" customHeight="1" spans="1:21">
      <c r="A76" s="37">
        <v>11</v>
      </c>
      <c r="B76" s="37" t="s">
        <v>214</v>
      </c>
      <c r="C76" s="61" t="s">
        <v>219</v>
      </c>
      <c r="D76" s="60" t="s">
        <v>225</v>
      </c>
      <c r="E76" s="60" t="s">
        <v>392</v>
      </c>
      <c r="F76" s="37" t="s">
        <v>377</v>
      </c>
      <c r="G76" s="37">
        <v>12</v>
      </c>
      <c r="H76" s="60" t="s">
        <v>378</v>
      </c>
      <c r="I76" s="37">
        <f t="shared" si="7"/>
        <v>21.6</v>
      </c>
      <c r="J76" s="37">
        <v>21.6</v>
      </c>
      <c r="K76" s="37"/>
      <c r="L76" s="37"/>
      <c r="M76" s="37"/>
      <c r="N76" s="37"/>
      <c r="O76" s="37">
        <v>23</v>
      </c>
      <c r="P76" s="37">
        <v>105</v>
      </c>
      <c r="Q76" s="37">
        <v>9</v>
      </c>
      <c r="R76" s="37">
        <v>39</v>
      </c>
      <c r="S76" s="37">
        <v>1</v>
      </c>
      <c r="T76" s="37"/>
      <c r="U76" s="46"/>
    </row>
    <row r="77" s="52" customFormat="1" customHeight="1" spans="1:21">
      <c r="A77" s="37">
        <v>12</v>
      </c>
      <c r="B77" s="37" t="s">
        <v>214</v>
      </c>
      <c r="C77" s="61" t="s">
        <v>215</v>
      </c>
      <c r="D77" s="60" t="s">
        <v>393</v>
      </c>
      <c r="E77" s="60" t="s">
        <v>394</v>
      </c>
      <c r="F77" s="37" t="s">
        <v>377</v>
      </c>
      <c r="G77" s="37">
        <v>15</v>
      </c>
      <c r="H77" s="60" t="s">
        <v>378</v>
      </c>
      <c r="I77" s="37">
        <f t="shared" si="7"/>
        <v>27</v>
      </c>
      <c r="J77" s="37">
        <v>27</v>
      </c>
      <c r="K77" s="37"/>
      <c r="L77" s="37"/>
      <c r="M77" s="37"/>
      <c r="N77" s="37"/>
      <c r="O77" s="37">
        <v>22</v>
      </c>
      <c r="P77" s="37">
        <v>82</v>
      </c>
      <c r="Q77" s="37">
        <v>4</v>
      </c>
      <c r="R77" s="37">
        <v>16</v>
      </c>
      <c r="S77" s="37">
        <v>1</v>
      </c>
      <c r="T77" s="37"/>
      <c r="U77" s="46"/>
    </row>
    <row r="78" s="52" customFormat="1" customHeight="1" spans="1:21">
      <c r="A78" s="37">
        <v>13</v>
      </c>
      <c r="B78" s="37" t="s">
        <v>214</v>
      </c>
      <c r="C78" s="61" t="s">
        <v>215</v>
      </c>
      <c r="D78" s="60" t="s">
        <v>393</v>
      </c>
      <c r="E78" s="60" t="s">
        <v>395</v>
      </c>
      <c r="F78" s="37" t="s">
        <v>377</v>
      </c>
      <c r="G78" s="37">
        <v>10</v>
      </c>
      <c r="H78" s="60" t="s">
        <v>378</v>
      </c>
      <c r="I78" s="37">
        <f t="shared" si="7"/>
        <v>18</v>
      </c>
      <c r="J78" s="37">
        <v>18</v>
      </c>
      <c r="K78" s="37"/>
      <c r="L78" s="37"/>
      <c r="M78" s="37"/>
      <c r="N78" s="37"/>
      <c r="O78" s="37">
        <v>22</v>
      </c>
      <c r="P78" s="37">
        <v>82</v>
      </c>
      <c r="Q78" s="37">
        <v>4</v>
      </c>
      <c r="R78" s="37">
        <v>16</v>
      </c>
      <c r="S78" s="37">
        <v>1</v>
      </c>
      <c r="T78" s="37"/>
      <c r="U78" s="46"/>
    </row>
    <row r="79" s="52" customFormat="1" customHeight="1" spans="1:21">
      <c r="A79" s="37">
        <v>14</v>
      </c>
      <c r="B79" s="37" t="s">
        <v>214</v>
      </c>
      <c r="C79" s="61" t="s">
        <v>215</v>
      </c>
      <c r="D79" s="60" t="s">
        <v>396</v>
      </c>
      <c r="E79" s="60" t="s">
        <v>397</v>
      </c>
      <c r="F79" s="37" t="s">
        <v>377</v>
      </c>
      <c r="G79" s="37">
        <v>12</v>
      </c>
      <c r="H79" s="60" t="s">
        <v>378</v>
      </c>
      <c r="I79" s="37">
        <f t="shared" si="7"/>
        <v>21.6</v>
      </c>
      <c r="J79" s="37">
        <v>21.6</v>
      </c>
      <c r="K79" s="37"/>
      <c r="L79" s="37"/>
      <c r="M79" s="37"/>
      <c r="N79" s="37"/>
      <c r="O79" s="37">
        <v>36</v>
      </c>
      <c r="P79" s="37">
        <v>128</v>
      </c>
      <c r="Q79" s="37">
        <v>13</v>
      </c>
      <c r="R79" s="37">
        <v>46</v>
      </c>
      <c r="S79" s="37">
        <v>1</v>
      </c>
      <c r="T79" s="37"/>
      <c r="U79" s="46"/>
    </row>
    <row r="80" s="52" customFormat="1" customHeight="1" spans="1:21">
      <c r="A80" s="37">
        <v>15</v>
      </c>
      <c r="B80" s="37" t="s">
        <v>214</v>
      </c>
      <c r="C80" s="61" t="s">
        <v>219</v>
      </c>
      <c r="D80" s="60" t="s">
        <v>398</v>
      </c>
      <c r="E80" s="60" t="s">
        <v>399</v>
      </c>
      <c r="F80" s="37" t="s">
        <v>377</v>
      </c>
      <c r="G80" s="37">
        <v>9</v>
      </c>
      <c r="H80" s="60" t="s">
        <v>378</v>
      </c>
      <c r="I80" s="37">
        <f t="shared" si="7"/>
        <v>16.2</v>
      </c>
      <c r="J80" s="37">
        <v>16.2</v>
      </c>
      <c r="K80" s="37"/>
      <c r="L80" s="37"/>
      <c r="M80" s="37"/>
      <c r="N80" s="37"/>
      <c r="O80" s="37">
        <v>21</v>
      </c>
      <c r="P80" s="37">
        <v>80</v>
      </c>
      <c r="Q80" s="37">
        <v>5</v>
      </c>
      <c r="R80" s="37">
        <v>20</v>
      </c>
      <c r="S80" s="37">
        <v>1</v>
      </c>
      <c r="T80" s="37"/>
      <c r="U80" s="46"/>
    </row>
    <row r="81" s="52" customFormat="1" customHeight="1" spans="1:21">
      <c r="A81" s="37">
        <v>16</v>
      </c>
      <c r="B81" s="37" t="s">
        <v>214</v>
      </c>
      <c r="C81" s="61" t="s">
        <v>219</v>
      </c>
      <c r="D81" s="60" t="s">
        <v>398</v>
      </c>
      <c r="E81" s="60" t="s">
        <v>400</v>
      </c>
      <c r="F81" s="37" t="s">
        <v>377</v>
      </c>
      <c r="G81" s="37">
        <v>8</v>
      </c>
      <c r="H81" s="60" t="s">
        <v>378</v>
      </c>
      <c r="I81" s="37">
        <f t="shared" si="7"/>
        <v>14.4</v>
      </c>
      <c r="J81" s="37">
        <v>14.4</v>
      </c>
      <c r="K81" s="37"/>
      <c r="L81" s="37"/>
      <c r="M81" s="37"/>
      <c r="N81" s="37"/>
      <c r="O81" s="37">
        <v>21</v>
      </c>
      <c r="P81" s="37">
        <v>80</v>
      </c>
      <c r="Q81" s="37">
        <v>5</v>
      </c>
      <c r="R81" s="37">
        <v>20</v>
      </c>
      <c r="S81" s="37">
        <v>1</v>
      </c>
      <c r="T81" s="37"/>
      <c r="U81" s="46"/>
    </row>
    <row r="82" s="52" customFormat="1" customHeight="1" spans="1:21">
      <c r="A82" s="37">
        <v>17</v>
      </c>
      <c r="B82" s="37" t="s">
        <v>214</v>
      </c>
      <c r="C82" s="60" t="s">
        <v>229</v>
      </c>
      <c r="D82" s="60" t="s">
        <v>401</v>
      </c>
      <c r="E82" s="60" t="s">
        <v>402</v>
      </c>
      <c r="F82" s="37" t="s">
        <v>377</v>
      </c>
      <c r="G82" s="37">
        <v>10</v>
      </c>
      <c r="H82" s="60" t="s">
        <v>378</v>
      </c>
      <c r="I82" s="37">
        <f t="shared" si="7"/>
        <v>18</v>
      </c>
      <c r="J82" s="37">
        <v>18</v>
      </c>
      <c r="K82" s="37"/>
      <c r="L82" s="37"/>
      <c r="M82" s="37"/>
      <c r="N82" s="37"/>
      <c r="O82" s="37">
        <v>40</v>
      </c>
      <c r="P82" s="37">
        <v>140</v>
      </c>
      <c r="Q82" s="37">
        <v>17</v>
      </c>
      <c r="R82" s="37">
        <v>54</v>
      </c>
      <c r="S82" s="37">
        <v>1</v>
      </c>
      <c r="T82" s="37"/>
      <c r="U82" s="46"/>
    </row>
    <row r="83" s="52" customFormat="1" customHeight="1" spans="1:21">
      <c r="A83" s="37">
        <v>18</v>
      </c>
      <c r="B83" s="37" t="s">
        <v>232</v>
      </c>
      <c r="C83" s="60" t="s">
        <v>297</v>
      </c>
      <c r="D83" s="60" t="s">
        <v>403</v>
      </c>
      <c r="E83" s="60" t="s">
        <v>404</v>
      </c>
      <c r="F83" s="37" t="s">
        <v>377</v>
      </c>
      <c r="G83" s="37">
        <v>30</v>
      </c>
      <c r="H83" s="60" t="s">
        <v>378</v>
      </c>
      <c r="I83" s="37">
        <f t="shared" si="7"/>
        <v>54</v>
      </c>
      <c r="J83" s="37">
        <v>54</v>
      </c>
      <c r="K83" s="37"/>
      <c r="L83" s="37"/>
      <c r="M83" s="37"/>
      <c r="N83" s="37"/>
      <c r="O83" s="37">
        <v>21</v>
      </c>
      <c r="P83" s="37">
        <v>76</v>
      </c>
      <c r="Q83" s="37">
        <v>12</v>
      </c>
      <c r="R83" s="37">
        <v>42</v>
      </c>
      <c r="S83" s="37">
        <v>1</v>
      </c>
      <c r="T83" s="37"/>
      <c r="U83" s="46"/>
    </row>
    <row r="84" s="52" customFormat="1" customHeight="1" spans="1:21">
      <c r="A84" s="37">
        <v>19</v>
      </c>
      <c r="B84" s="37" t="s">
        <v>232</v>
      </c>
      <c r="C84" s="60" t="s">
        <v>236</v>
      </c>
      <c r="D84" s="60" t="s">
        <v>405</v>
      </c>
      <c r="E84" s="60" t="s">
        <v>406</v>
      </c>
      <c r="F84" s="37" t="s">
        <v>377</v>
      </c>
      <c r="G84" s="37">
        <v>12</v>
      </c>
      <c r="H84" s="60" t="s">
        <v>378</v>
      </c>
      <c r="I84" s="37">
        <f t="shared" si="7"/>
        <v>21.6</v>
      </c>
      <c r="J84" s="37">
        <v>21.6</v>
      </c>
      <c r="K84" s="37"/>
      <c r="L84" s="37"/>
      <c r="M84" s="37"/>
      <c r="N84" s="37"/>
      <c r="O84" s="37">
        <v>15</v>
      </c>
      <c r="P84" s="37">
        <v>61</v>
      </c>
      <c r="Q84" s="37">
        <v>8</v>
      </c>
      <c r="R84" s="37">
        <v>37</v>
      </c>
      <c r="S84" s="37">
        <v>1</v>
      </c>
      <c r="T84" s="37"/>
      <c r="U84" s="46" t="s">
        <v>407</v>
      </c>
    </row>
    <row r="85" s="52" customFormat="1" customHeight="1" spans="1:21">
      <c r="A85" s="37">
        <v>20</v>
      </c>
      <c r="B85" s="37" t="s">
        <v>232</v>
      </c>
      <c r="C85" s="61" t="s">
        <v>292</v>
      </c>
      <c r="D85" s="60" t="s">
        <v>408</v>
      </c>
      <c r="E85" s="60" t="s">
        <v>409</v>
      </c>
      <c r="F85" s="37" t="s">
        <v>377</v>
      </c>
      <c r="G85" s="37">
        <v>12</v>
      </c>
      <c r="H85" s="60" t="s">
        <v>378</v>
      </c>
      <c r="I85" s="37">
        <f t="shared" si="7"/>
        <v>21.6</v>
      </c>
      <c r="J85" s="37">
        <v>21.6</v>
      </c>
      <c r="K85" s="37"/>
      <c r="L85" s="37"/>
      <c r="M85" s="37"/>
      <c r="N85" s="37"/>
      <c r="O85" s="37">
        <v>102</v>
      </c>
      <c r="P85" s="37">
        <v>385</v>
      </c>
      <c r="Q85" s="37">
        <v>56</v>
      </c>
      <c r="R85" s="37">
        <v>204</v>
      </c>
      <c r="S85" s="37">
        <v>1</v>
      </c>
      <c r="T85" s="37"/>
      <c r="U85" s="46"/>
    </row>
    <row r="86" s="52" customFormat="1" customHeight="1" spans="1:21">
      <c r="A86" s="37">
        <v>21</v>
      </c>
      <c r="B86" s="37" t="s">
        <v>232</v>
      </c>
      <c r="C86" s="60" t="s">
        <v>410</v>
      </c>
      <c r="D86" s="60" t="s">
        <v>411</v>
      </c>
      <c r="E86" s="60" t="s">
        <v>412</v>
      </c>
      <c r="F86" s="37" t="s">
        <v>377</v>
      </c>
      <c r="G86" s="37">
        <v>40</v>
      </c>
      <c r="H86" s="60" t="s">
        <v>378</v>
      </c>
      <c r="I86" s="37">
        <f t="shared" si="7"/>
        <v>72</v>
      </c>
      <c r="J86" s="37">
        <v>72</v>
      </c>
      <c r="K86" s="37"/>
      <c r="L86" s="37"/>
      <c r="M86" s="37"/>
      <c r="N86" s="37"/>
      <c r="O86" s="37">
        <v>27</v>
      </c>
      <c r="P86" s="37">
        <v>108</v>
      </c>
      <c r="Q86" s="37">
        <v>16</v>
      </c>
      <c r="R86" s="37">
        <v>66</v>
      </c>
      <c r="S86" s="37">
        <v>1</v>
      </c>
      <c r="T86" s="37"/>
      <c r="U86" s="46"/>
    </row>
    <row r="87" s="52" customFormat="1" customHeight="1" spans="1:21">
      <c r="A87" s="37">
        <v>22</v>
      </c>
      <c r="B87" s="37" t="s">
        <v>232</v>
      </c>
      <c r="C87" s="60" t="s">
        <v>233</v>
      </c>
      <c r="D87" s="60" t="s">
        <v>413</v>
      </c>
      <c r="E87" s="60" t="s">
        <v>414</v>
      </c>
      <c r="F87" s="37" t="s">
        <v>377</v>
      </c>
      <c r="G87" s="37">
        <v>20</v>
      </c>
      <c r="H87" s="60" t="s">
        <v>378</v>
      </c>
      <c r="I87" s="37">
        <f t="shared" si="7"/>
        <v>36</v>
      </c>
      <c r="J87" s="37">
        <v>36</v>
      </c>
      <c r="K87" s="37"/>
      <c r="L87" s="37"/>
      <c r="M87" s="37"/>
      <c r="N87" s="37"/>
      <c r="O87" s="37">
        <v>21</v>
      </c>
      <c r="P87" s="37">
        <v>90</v>
      </c>
      <c r="Q87" s="37">
        <v>14</v>
      </c>
      <c r="R87" s="37">
        <v>63</v>
      </c>
      <c r="S87" s="37">
        <v>1</v>
      </c>
      <c r="T87" s="37"/>
      <c r="U87" s="46"/>
    </row>
    <row r="88" s="52" customFormat="1" customHeight="1" spans="1:21">
      <c r="A88" s="37">
        <v>23</v>
      </c>
      <c r="B88" s="37" t="s">
        <v>247</v>
      </c>
      <c r="C88" s="60" t="s">
        <v>330</v>
      </c>
      <c r="D88" s="60" t="s">
        <v>415</v>
      </c>
      <c r="E88" s="60" t="s">
        <v>416</v>
      </c>
      <c r="F88" s="37" t="s">
        <v>377</v>
      </c>
      <c r="G88" s="37">
        <v>6</v>
      </c>
      <c r="H88" s="60" t="s">
        <v>378</v>
      </c>
      <c r="I88" s="37">
        <f t="shared" si="7"/>
        <v>10.8</v>
      </c>
      <c r="J88" s="37">
        <v>10.8</v>
      </c>
      <c r="K88" s="37"/>
      <c r="L88" s="37"/>
      <c r="M88" s="37"/>
      <c r="N88" s="37"/>
      <c r="O88" s="37">
        <v>26</v>
      </c>
      <c r="P88" s="37">
        <v>107</v>
      </c>
      <c r="Q88" s="37">
        <v>10</v>
      </c>
      <c r="R88" s="37">
        <v>37</v>
      </c>
      <c r="S88" s="37">
        <v>1</v>
      </c>
      <c r="T88" s="37"/>
      <c r="U88" s="46"/>
    </row>
    <row r="89" s="52" customFormat="1" customHeight="1" spans="1:21">
      <c r="A89" s="37">
        <v>24</v>
      </c>
      <c r="B89" s="37" t="s">
        <v>247</v>
      </c>
      <c r="C89" s="60" t="s">
        <v>325</v>
      </c>
      <c r="D89" s="60" t="s">
        <v>326</v>
      </c>
      <c r="E89" s="60" t="s">
        <v>417</v>
      </c>
      <c r="F89" s="37" t="s">
        <v>377</v>
      </c>
      <c r="G89" s="37">
        <v>10</v>
      </c>
      <c r="H89" s="60" t="s">
        <v>378</v>
      </c>
      <c r="I89" s="37">
        <f t="shared" si="7"/>
        <v>18</v>
      </c>
      <c r="J89" s="37">
        <v>18</v>
      </c>
      <c r="K89" s="37"/>
      <c r="L89" s="37"/>
      <c r="M89" s="37"/>
      <c r="N89" s="37"/>
      <c r="O89" s="37">
        <v>41</v>
      </c>
      <c r="P89" s="37">
        <v>141</v>
      </c>
      <c r="Q89" s="37">
        <v>4</v>
      </c>
      <c r="R89" s="37">
        <v>21</v>
      </c>
      <c r="S89" s="37">
        <v>1</v>
      </c>
      <c r="T89" s="37"/>
      <c r="U89" s="46"/>
    </row>
    <row r="90" s="52" customFormat="1" customHeight="1" spans="1:21">
      <c r="A90" s="37">
        <v>25</v>
      </c>
      <c r="B90" s="37" t="s">
        <v>247</v>
      </c>
      <c r="C90" s="60" t="s">
        <v>418</v>
      </c>
      <c r="D90" s="60" t="s">
        <v>419</v>
      </c>
      <c r="E90" s="60" t="s">
        <v>420</v>
      </c>
      <c r="F90" s="37" t="s">
        <v>377</v>
      </c>
      <c r="G90" s="37">
        <v>5</v>
      </c>
      <c r="H90" s="60" t="s">
        <v>378</v>
      </c>
      <c r="I90" s="37">
        <f t="shared" si="7"/>
        <v>9</v>
      </c>
      <c r="J90" s="37">
        <v>9</v>
      </c>
      <c r="K90" s="37"/>
      <c r="L90" s="37"/>
      <c r="M90" s="37"/>
      <c r="N90" s="37"/>
      <c r="O90" s="37">
        <v>130</v>
      </c>
      <c r="P90" s="37">
        <v>538</v>
      </c>
      <c r="Q90" s="37">
        <v>36</v>
      </c>
      <c r="R90" s="37">
        <v>129</v>
      </c>
      <c r="S90" s="37">
        <v>1</v>
      </c>
      <c r="T90" s="37"/>
      <c r="U90" s="46"/>
    </row>
    <row r="91" s="52" customFormat="1" customHeight="1" spans="1:21">
      <c r="A91" s="37">
        <v>26</v>
      </c>
      <c r="B91" s="37" t="s">
        <v>247</v>
      </c>
      <c r="C91" s="60" t="s">
        <v>418</v>
      </c>
      <c r="D91" s="60" t="s">
        <v>419</v>
      </c>
      <c r="E91" s="60" t="s">
        <v>421</v>
      </c>
      <c r="F91" s="37" t="s">
        <v>377</v>
      </c>
      <c r="G91" s="37">
        <v>12</v>
      </c>
      <c r="H91" s="60" t="s">
        <v>378</v>
      </c>
      <c r="I91" s="37">
        <v>12</v>
      </c>
      <c r="J91" s="37">
        <v>12</v>
      </c>
      <c r="K91" s="37"/>
      <c r="L91" s="37"/>
      <c r="M91" s="37"/>
      <c r="N91" s="37"/>
      <c r="O91" s="37">
        <v>130</v>
      </c>
      <c r="P91" s="37">
        <v>538</v>
      </c>
      <c r="Q91" s="37">
        <v>36</v>
      </c>
      <c r="R91" s="37">
        <v>129</v>
      </c>
      <c r="S91" s="37">
        <v>1</v>
      </c>
      <c r="T91" s="37"/>
      <c r="U91" s="46" t="s">
        <v>422</v>
      </c>
    </row>
    <row r="92" s="52" customFormat="1" customHeight="1" spans="1:21">
      <c r="A92" s="37">
        <v>27</v>
      </c>
      <c r="B92" s="37" t="s">
        <v>346</v>
      </c>
      <c r="C92" s="61" t="s">
        <v>354</v>
      </c>
      <c r="D92" s="60" t="s">
        <v>350</v>
      </c>
      <c r="E92" s="60" t="s">
        <v>423</v>
      </c>
      <c r="F92" s="37" t="s">
        <v>377</v>
      </c>
      <c r="G92" s="37">
        <v>11</v>
      </c>
      <c r="H92" s="60" t="s">
        <v>378</v>
      </c>
      <c r="I92" s="37">
        <f t="shared" ref="I92:I94" si="8">G92*1.8</f>
        <v>19.8</v>
      </c>
      <c r="J92" s="37">
        <v>19.8</v>
      </c>
      <c r="K92" s="37"/>
      <c r="L92" s="37"/>
      <c r="M92" s="37"/>
      <c r="N92" s="37"/>
      <c r="O92" s="37">
        <v>80</v>
      </c>
      <c r="P92" s="37">
        <v>380</v>
      </c>
      <c r="Q92" s="37">
        <v>11</v>
      </c>
      <c r="R92" s="37">
        <v>36</v>
      </c>
      <c r="S92" s="37">
        <v>1</v>
      </c>
      <c r="T92" s="37"/>
      <c r="U92" s="46"/>
    </row>
    <row r="93" s="52" customFormat="1" customHeight="1" spans="1:21">
      <c r="A93" s="37">
        <v>28</v>
      </c>
      <c r="B93" s="37" t="s">
        <v>346</v>
      </c>
      <c r="C93" s="60" t="s">
        <v>358</v>
      </c>
      <c r="D93" s="60" t="s">
        <v>361</v>
      </c>
      <c r="E93" s="60" t="s">
        <v>424</v>
      </c>
      <c r="F93" s="37" t="s">
        <v>377</v>
      </c>
      <c r="G93" s="37">
        <v>7</v>
      </c>
      <c r="H93" s="60" t="s">
        <v>378</v>
      </c>
      <c r="I93" s="37">
        <f t="shared" si="8"/>
        <v>12.6</v>
      </c>
      <c r="J93" s="37">
        <v>12.6</v>
      </c>
      <c r="K93" s="37"/>
      <c r="L93" s="37"/>
      <c r="M93" s="37"/>
      <c r="N93" s="37"/>
      <c r="O93" s="37">
        <v>65</v>
      </c>
      <c r="P93" s="37">
        <v>200</v>
      </c>
      <c r="Q93" s="37">
        <v>21</v>
      </c>
      <c r="R93" s="37">
        <v>86</v>
      </c>
      <c r="S93" s="37">
        <v>1</v>
      </c>
      <c r="T93" s="37"/>
      <c r="U93" s="46"/>
    </row>
    <row r="94" s="52" customFormat="1" customHeight="1" spans="1:21">
      <c r="A94" s="37">
        <v>29</v>
      </c>
      <c r="B94" s="37" t="s">
        <v>346</v>
      </c>
      <c r="C94" s="60" t="s">
        <v>425</v>
      </c>
      <c r="D94" s="60" t="s">
        <v>364</v>
      </c>
      <c r="E94" s="60" t="s">
        <v>426</v>
      </c>
      <c r="F94" s="37" t="s">
        <v>377</v>
      </c>
      <c r="G94" s="37">
        <v>7</v>
      </c>
      <c r="H94" s="60" t="s">
        <v>378</v>
      </c>
      <c r="I94" s="37">
        <f t="shared" si="8"/>
        <v>12.6</v>
      </c>
      <c r="J94" s="37">
        <v>12.6</v>
      </c>
      <c r="K94" s="37"/>
      <c r="L94" s="37"/>
      <c r="M94" s="37"/>
      <c r="N94" s="37"/>
      <c r="O94" s="37">
        <v>128</v>
      </c>
      <c r="P94" s="37">
        <v>486</v>
      </c>
      <c r="Q94" s="37">
        <v>49</v>
      </c>
      <c r="R94" s="37">
        <v>161</v>
      </c>
      <c r="S94" s="37">
        <v>1</v>
      </c>
      <c r="T94" s="37"/>
      <c r="U94" s="46"/>
    </row>
    <row r="95" s="52" customFormat="1" customHeight="1" spans="1:21">
      <c r="A95" s="37">
        <v>30</v>
      </c>
      <c r="B95" s="37" t="s">
        <v>214</v>
      </c>
      <c r="C95" s="60" t="s">
        <v>219</v>
      </c>
      <c r="D95" s="60" t="s">
        <v>227</v>
      </c>
      <c r="E95" s="60" t="s">
        <v>427</v>
      </c>
      <c r="F95" s="37" t="s">
        <v>377</v>
      </c>
      <c r="G95" s="37">
        <v>16</v>
      </c>
      <c r="H95" s="60" t="s">
        <v>378</v>
      </c>
      <c r="I95" s="37">
        <v>28.8</v>
      </c>
      <c r="J95" s="37">
        <v>28.8</v>
      </c>
      <c r="K95" s="37"/>
      <c r="L95" s="37"/>
      <c r="M95" s="37"/>
      <c r="N95" s="37"/>
      <c r="O95" s="37">
        <v>22</v>
      </c>
      <c r="P95" s="37">
        <v>83</v>
      </c>
      <c r="Q95" s="37">
        <v>6</v>
      </c>
      <c r="R95" s="37">
        <v>25</v>
      </c>
      <c r="S95" s="37">
        <v>1</v>
      </c>
      <c r="T95" s="83"/>
      <c r="U95" s="83"/>
    </row>
    <row r="96" s="53" customFormat="1" customHeight="1" spans="1:21">
      <c r="A96" s="65">
        <v>1</v>
      </c>
      <c r="B96" s="66" t="s">
        <v>232</v>
      </c>
      <c r="C96" s="66" t="s">
        <v>254</v>
      </c>
      <c r="D96" s="66" t="s">
        <v>428</v>
      </c>
      <c r="E96" s="66" t="s">
        <v>429</v>
      </c>
      <c r="F96" s="67" t="s">
        <v>35</v>
      </c>
      <c r="G96" s="66">
        <v>0.62</v>
      </c>
      <c r="H96" s="68" t="s">
        <v>218</v>
      </c>
      <c r="I96" s="66">
        <v>11.78</v>
      </c>
      <c r="J96" s="66">
        <v>11.78</v>
      </c>
      <c r="K96" s="66"/>
      <c r="L96" s="66"/>
      <c r="M96" s="66"/>
      <c r="N96" s="66"/>
      <c r="O96" s="66">
        <v>14</v>
      </c>
      <c r="P96" s="66">
        <v>56</v>
      </c>
      <c r="Q96" s="66">
        <v>8</v>
      </c>
      <c r="R96" s="66">
        <v>32</v>
      </c>
      <c r="S96" s="66">
        <v>1</v>
      </c>
      <c r="T96" s="66"/>
      <c r="U96" s="66"/>
    </row>
    <row r="97" s="53" customFormat="1" customHeight="1" spans="1:21">
      <c r="A97" s="68">
        <v>2</v>
      </c>
      <c r="B97" s="66" t="s">
        <v>232</v>
      </c>
      <c r="C97" s="68" t="s">
        <v>233</v>
      </c>
      <c r="D97" s="68" t="s">
        <v>234</v>
      </c>
      <c r="E97" s="68" t="s">
        <v>235</v>
      </c>
      <c r="F97" s="67" t="s">
        <v>35</v>
      </c>
      <c r="G97" s="69">
        <v>1.6</v>
      </c>
      <c r="H97" s="68" t="s">
        <v>218</v>
      </c>
      <c r="I97" s="69">
        <v>32</v>
      </c>
      <c r="J97" s="69">
        <v>32</v>
      </c>
      <c r="K97" s="68"/>
      <c r="L97" s="68"/>
      <c r="M97" s="68"/>
      <c r="N97" s="68"/>
      <c r="O97" s="68">
        <v>16</v>
      </c>
      <c r="P97" s="68">
        <v>64</v>
      </c>
      <c r="Q97" s="68">
        <v>10</v>
      </c>
      <c r="R97" s="68">
        <v>20</v>
      </c>
      <c r="S97" s="66">
        <v>1</v>
      </c>
      <c r="T97" s="68"/>
      <c r="U97" s="68"/>
    </row>
    <row r="98" s="53" customFormat="1" customHeight="1" spans="1:21">
      <c r="A98" s="65">
        <v>3</v>
      </c>
      <c r="B98" s="67" t="s">
        <v>247</v>
      </c>
      <c r="C98" s="70" t="s">
        <v>418</v>
      </c>
      <c r="D98" s="68" t="s">
        <v>430</v>
      </c>
      <c r="E98" s="68" t="s">
        <v>431</v>
      </c>
      <c r="F98" s="67" t="s">
        <v>35</v>
      </c>
      <c r="G98" s="69">
        <v>1.8</v>
      </c>
      <c r="H98" s="68" t="s">
        <v>218</v>
      </c>
      <c r="I98" s="69">
        <v>36</v>
      </c>
      <c r="J98" s="69">
        <v>36</v>
      </c>
      <c r="K98" s="68"/>
      <c r="L98" s="68"/>
      <c r="M98" s="68"/>
      <c r="N98" s="68"/>
      <c r="O98" s="68">
        <v>63</v>
      </c>
      <c r="P98" s="68">
        <v>285</v>
      </c>
      <c r="Q98" s="68">
        <v>38</v>
      </c>
      <c r="R98" s="68">
        <v>168</v>
      </c>
      <c r="S98" s="66">
        <v>1</v>
      </c>
      <c r="T98" s="68"/>
      <c r="U98" s="68"/>
    </row>
    <row r="99" s="53" customFormat="1" customHeight="1" spans="1:21">
      <c r="A99" s="68">
        <v>4</v>
      </c>
      <c r="B99" s="67" t="s">
        <v>247</v>
      </c>
      <c r="C99" s="70" t="s">
        <v>418</v>
      </c>
      <c r="D99" s="68" t="s">
        <v>432</v>
      </c>
      <c r="E99" s="68" t="s">
        <v>433</v>
      </c>
      <c r="F99" s="67" t="s">
        <v>35</v>
      </c>
      <c r="G99" s="69">
        <v>1.5</v>
      </c>
      <c r="H99" s="68" t="s">
        <v>218</v>
      </c>
      <c r="I99" s="69">
        <v>30</v>
      </c>
      <c r="J99" s="69">
        <v>30</v>
      </c>
      <c r="K99" s="68"/>
      <c r="L99" s="68"/>
      <c r="M99" s="68"/>
      <c r="N99" s="68"/>
      <c r="O99" s="68">
        <v>93</v>
      </c>
      <c r="P99" s="68">
        <v>402</v>
      </c>
      <c r="Q99" s="68">
        <v>44</v>
      </c>
      <c r="R99" s="68">
        <v>191</v>
      </c>
      <c r="S99" s="66">
        <v>1</v>
      </c>
      <c r="T99" s="68"/>
      <c r="U99" s="68"/>
    </row>
    <row r="100" s="53" customFormat="1" customHeight="1" spans="1:21">
      <c r="A100" s="65">
        <v>5</v>
      </c>
      <c r="B100" s="67" t="s">
        <v>346</v>
      </c>
      <c r="C100" s="68" t="s">
        <v>366</v>
      </c>
      <c r="D100" s="68" t="s">
        <v>366</v>
      </c>
      <c r="E100" s="68" t="s">
        <v>434</v>
      </c>
      <c r="F100" s="68" t="s">
        <v>35</v>
      </c>
      <c r="G100" s="69">
        <v>2</v>
      </c>
      <c r="H100" s="68" t="s">
        <v>218</v>
      </c>
      <c r="I100" s="69">
        <v>30</v>
      </c>
      <c r="J100" s="69">
        <v>30</v>
      </c>
      <c r="K100" s="68"/>
      <c r="L100" s="68"/>
      <c r="M100" s="68"/>
      <c r="N100" s="68"/>
      <c r="O100" s="68">
        <v>72</v>
      </c>
      <c r="P100" s="68">
        <v>229</v>
      </c>
      <c r="Q100" s="68">
        <v>37</v>
      </c>
      <c r="R100" s="68">
        <v>134</v>
      </c>
      <c r="S100" s="66">
        <v>1</v>
      </c>
      <c r="T100" s="68"/>
      <c r="U100" s="68"/>
    </row>
    <row r="101" s="53" customFormat="1" customHeight="1" spans="1:21">
      <c r="A101" s="68"/>
      <c r="B101" s="67"/>
      <c r="C101" s="70"/>
      <c r="D101" s="68"/>
      <c r="E101" s="71" t="s">
        <v>435</v>
      </c>
      <c r="F101" s="67"/>
      <c r="G101" s="69">
        <f>SUM(G96:G100)</f>
        <v>7.52</v>
      </c>
      <c r="H101" s="72"/>
      <c r="I101" s="69">
        <f>SUM(I96:I100)</f>
        <v>139.78</v>
      </c>
      <c r="J101" s="69">
        <f>SUM(J96:J100)</f>
        <v>139.78</v>
      </c>
      <c r="K101" s="68"/>
      <c r="L101" s="68"/>
      <c r="M101" s="68"/>
      <c r="N101" s="68"/>
      <c r="O101" s="66">
        <f t="shared" ref="O101:S101" si="9">SUM(O96:O100)</f>
        <v>258</v>
      </c>
      <c r="P101" s="66">
        <f t="shared" si="9"/>
        <v>1036</v>
      </c>
      <c r="Q101" s="66">
        <f t="shared" si="9"/>
        <v>137</v>
      </c>
      <c r="R101" s="66">
        <f t="shared" si="9"/>
        <v>545</v>
      </c>
      <c r="S101" s="66">
        <f t="shared" si="9"/>
        <v>5</v>
      </c>
      <c r="T101" s="68"/>
      <c r="U101" s="68"/>
    </row>
    <row r="102" s="53" customFormat="1" customHeight="1" spans="1:21">
      <c r="A102" s="66">
        <v>1</v>
      </c>
      <c r="B102" s="68" t="s">
        <v>436</v>
      </c>
      <c r="C102" s="73" t="s">
        <v>437</v>
      </c>
      <c r="D102" s="68" t="s">
        <v>438</v>
      </c>
      <c r="E102" s="74" t="s">
        <v>439</v>
      </c>
      <c r="F102" s="68" t="s">
        <v>35</v>
      </c>
      <c r="G102" s="75">
        <v>1</v>
      </c>
      <c r="H102" s="68" t="s">
        <v>440</v>
      </c>
      <c r="I102" s="69">
        <v>39</v>
      </c>
      <c r="J102" s="68">
        <v>39</v>
      </c>
      <c r="K102" s="68"/>
      <c r="L102" s="71"/>
      <c r="M102" s="71"/>
      <c r="N102" s="71"/>
      <c r="O102" s="68">
        <v>115</v>
      </c>
      <c r="P102" s="68">
        <v>460</v>
      </c>
      <c r="Q102" s="68">
        <v>115</v>
      </c>
      <c r="R102" s="68">
        <v>460</v>
      </c>
      <c r="S102" s="71"/>
      <c r="T102" s="71"/>
      <c r="U102" s="71"/>
    </row>
    <row r="103" s="53" customFormat="1" customHeight="1" spans="1:21">
      <c r="A103" s="66">
        <v>2</v>
      </c>
      <c r="B103" s="68" t="s">
        <v>436</v>
      </c>
      <c r="C103" s="73" t="s">
        <v>437</v>
      </c>
      <c r="D103" s="68" t="s">
        <v>438</v>
      </c>
      <c r="E103" s="68" t="s">
        <v>441</v>
      </c>
      <c r="F103" s="68" t="s">
        <v>35</v>
      </c>
      <c r="G103" s="69">
        <v>1.2</v>
      </c>
      <c r="H103" s="68" t="s">
        <v>440</v>
      </c>
      <c r="I103" s="69">
        <f t="shared" ref="I103:I111" si="10">G103*39</f>
        <v>46.8</v>
      </c>
      <c r="J103" s="68">
        <v>46.8</v>
      </c>
      <c r="K103" s="72"/>
      <c r="L103" s="72"/>
      <c r="M103" s="72"/>
      <c r="N103" s="72"/>
      <c r="O103" s="68">
        <v>115</v>
      </c>
      <c r="P103" s="68">
        <v>460</v>
      </c>
      <c r="Q103" s="68">
        <v>115</v>
      </c>
      <c r="R103" s="68">
        <v>460</v>
      </c>
      <c r="S103" s="68"/>
      <c r="T103" s="68"/>
      <c r="U103" s="68" t="s">
        <v>442</v>
      </c>
    </row>
    <row r="104" s="53" customFormat="1" customHeight="1" spans="1:21">
      <c r="A104" s="66">
        <v>3</v>
      </c>
      <c r="B104" s="68" t="s">
        <v>436</v>
      </c>
      <c r="C104" s="73" t="s">
        <v>437</v>
      </c>
      <c r="D104" s="68" t="s">
        <v>438</v>
      </c>
      <c r="E104" s="68" t="s">
        <v>443</v>
      </c>
      <c r="F104" s="68" t="s">
        <v>35</v>
      </c>
      <c r="G104" s="69">
        <v>1</v>
      </c>
      <c r="H104" s="68" t="s">
        <v>440</v>
      </c>
      <c r="I104" s="69">
        <f t="shared" si="10"/>
        <v>39</v>
      </c>
      <c r="J104" s="68">
        <v>39</v>
      </c>
      <c r="K104" s="72"/>
      <c r="L104" s="80"/>
      <c r="M104" s="80"/>
      <c r="N104" s="80"/>
      <c r="O104" s="68">
        <v>115</v>
      </c>
      <c r="P104" s="68">
        <v>460</v>
      </c>
      <c r="Q104" s="68">
        <v>115</v>
      </c>
      <c r="R104" s="68">
        <v>460</v>
      </c>
      <c r="S104" s="70"/>
      <c r="T104" s="70"/>
      <c r="U104" s="68" t="s">
        <v>442</v>
      </c>
    </row>
    <row r="105" s="53" customFormat="1" customHeight="1" spans="1:21">
      <c r="A105" s="66">
        <v>4</v>
      </c>
      <c r="B105" s="68" t="s">
        <v>436</v>
      </c>
      <c r="C105" s="73" t="s">
        <v>437</v>
      </c>
      <c r="D105" s="68" t="s">
        <v>438</v>
      </c>
      <c r="E105" s="68" t="s">
        <v>444</v>
      </c>
      <c r="F105" s="68" t="s">
        <v>35</v>
      </c>
      <c r="G105" s="69">
        <v>1.1</v>
      </c>
      <c r="H105" s="68" t="s">
        <v>440</v>
      </c>
      <c r="I105" s="69">
        <f t="shared" si="10"/>
        <v>42.9</v>
      </c>
      <c r="J105" s="68">
        <v>42.9</v>
      </c>
      <c r="K105" s="72"/>
      <c r="L105" s="80"/>
      <c r="M105" s="80"/>
      <c r="N105" s="80"/>
      <c r="O105" s="68">
        <v>115</v>
      </c>
      <c r="P105" s="68">
        <v>460</v>
      </c>
      <c r="Q105" s="68">
        <v>115</v>
      </c>
      <c r="R105" s="68">
        <v>460</v>
      </c>
      <c r="S105" s="70"/>
      <c r="T105" s="70"/>
      <c r="U105" s="68" t="s">
        <v>442</v>
      </c>
    </row>
    <row r="106" s="53" customFormat="1" customHeight="1" spans="1:21">
      <c r="A106" s="66">
        <v>5</v>
      </c>
      <c r="B106" s="68" t="s">
        <v>436</v>
      </c>
      <c r="C106" s="73" t="s">
        <v>437</v>
      </c>
      <c r="D106" s="68" t="s">
        <v>438</v>
      </c>
      <c r="E106" s="68" t="s">
        <v>445</v>
      </c>
      <c r="F106" s="68" t="s">
        <v>35</v>
      </c>
      <c r="G106" s="69">
        <v>1</v>
      </c>
      <c r="H106" s="68" t="s">
        <v>440</v>
      </c>
      <c r="I106" s="69">
        <f t="shared" si="10"/>
        <v>39</v>
      </c>
      <c r="J106" s="68">
        <v>39</v>
      </c>
      <c r="K106" s="72"/>
      <c r="L106" s="80"/>
      <c r="M106" s="80"/>
      <c r="N106" s="80"/>
      <c r="O106" s="68">
        <v>115</v>
      </c>
      <c r="P106" s="68">
        <v>460</v>
      </c>
      <c r="Q106" s="68">
        <v>115</v>
      </c>
      <c r="R106" s="68">
        <v>460</v>
      </c>
      <c r="S106" s="70"/>
      <c r="T106" s="70"/>
      <c r="U106" s="68" t="s">
        <v>442</v>
      </c>
    </row>
    <row r="107" s="53" customFormat="1" customHeight="1" spans="1:21">
      <c r="A107" s="66">
        <v>6</v>
      </c>
      <c r="B107" s="68" t="s">
        <v>436</v>
      </c>
      <c r="C107" s="73" t="s">
        <v>437</v>
      </c>
      <c r="D107" s="68" t="s">
        <v>438</v>
      </c>
      <c r="E107" s="68" t="s">
        <v>446</v>
      </c>
      <c r="F107" s="68" t="s">
        <v>35</v>
      </c>
      <c r="G107" s="69">
        <v>1</v>
      </c>
      <c r="H107" s="68" t="s">
        <v>440</v>
      </c>
      <c r="I107" s="69">
        <f t="shared" si="10"/>
        <v>39</v>
      </c>
      <c r="J107" s="68">
        <v>39</v>
      </c>
      <c r="K107" s="72"/>
      <c r="L107" s="80"/>
      <c r="M107" s="80"/>
      <c r="N107" s="72"/>
      <c r="O107" s="68">
        <v>115</v>
      </c>
      <c r="P107" s="68">
        <v>460</v>
      </c>
      <c r="Q107" s="68">
        <v>115</v>
      </c>
      <c r="R107" s="68">
        <v>460</v>
      </c>
      <c r="S107" s="68"/>
      <c r="T107" s="68"/>
      <c r="U107" s="68" t="s">
        <v>442</v>
      </c>
    </row>
    <row r="108" s="53" customFormat="1" customHeight="1" spans="1:21">
      <c r="A108" s="66">
        <v>7</v>
      </c>
      <c r="B108" s="68" t="s">
        <v>436</v>
      </c>
      <c r="C108" s="73" t="s">
        <v>437</v>
      </c>
      <c r="D108" s="68" t="s">
        <v>438</v>
      </c>
      <c r="E108" s="68" t="s">
        <v>447</v>
      </c>
      <c r="F108" s="68" t="s">
        <v>35</v>
      </c>
      <c r="G108" s="69">
        <v>1</v>
      </c>
      <c r="H108" s="68" t="s">
        <v>440</v>
      </c>
      <c r="I108" s="69">
        <f t="shared" si="10"/>
        <v>39</v>
      </c>
      <c r="J108" s="68">
        <v>39</v>
      </c>
      <c r="K108" s="72"/>
      <c r="L108" s="67"/>
      <c r="M108" s="67"/>
      <c r="N108" s="68"/>
      <c r="O108" s="68">
        <v>115</v>
      </c>
      <c r="P108" s="68">
        <v>460</v>
      </c>
      <c r="Q108" s="68">
        <v>115</v>
      </c>
      <c r="R108" s="68">
        <v>460</v>
      </c>
      <c r="S108" s="68"/>
      <c r="T108" s="68"/>
      <c r="U108" s="68" t="s">
        <v>442</v>
      </c>
    </row>
    <row r="109" s="53" customFormat="1" customHeight="1" spans="1:21">
      <c r="A109" s="66">
        <v>8</v>
      </c>
      <c r="B109" s="68" t="s">
        <v>436</v>
      </c>
      <c r="C109" s="73" t="s">
        <v>437</v>
      </c>
      <c r="D109" s="68" t="s">
        <v>438</v>
      </c>
      <c r="E109" s="68" t="s">
        <v>448</v>
      </c>
      <c r="F109" s="68" t="s">
        <v>35</v>
      </c>
      <c r="G109" s="69">
        <v>0.4</v>
      </c>
      <c r="H109" s="68" t="s">
        <v>440</v>
      </c>
      <c r="I109" s="69">
        <f t="shared" si="10"/>
        <v>15.6</v>
      </c>
      <c r="J109" s="68">
        <v>15.6</v>
      </c>
      <c r="K109" s="72"/>
      <c r="L109" s="67"/>
      <c r="M109" s="67"/>
      <c r="N109" s="68"/>
      <c r="O109" s="68">
        <v>115</v>
      </c>
      <c r="P109" s="68">
        <v>460</v>
      </c>
      <c r="Q109" s="68">
        <v>115</v>
      </c>
      <c r="R109" s="68">
        <v>460</v>
      </c>
      <c r="S109" s="68"/>
      <c r="T109" s="68"/>
      <c r="U109" s="68"/>
    </row>
    <row r="110" s="53" customFormat="1" customHeight="1" spans="1:21">
      <c r="A110" s="66">
        <v>9</v>
      </c>
      <c r="B110" s="68" t="s">
        <v>436</v>
      </c>
      <c r="C110" s="73" t="s">
        <v>437</v>
      </c>
      <c r="D110" s="68" t="s">
        <v>438</v>
      </c>
      <c r="E110" s="74" t="s">
        <v>449</v>
      </c>
      <c r="F110" s="68" t="s">
        <v>35</v>
      </c>
      <c r="G110" s="76">
        <v>0.45</v>
      </c>
      <c r="H110" s="68" t="s">
        <v>440</v>
      </c>
      <c r="I110" s="69">
        <f t="shared" si="10"/>
        <v>17.55</v>
      </c>
      <c r="J110" s="68">
        <v>17.55</v>
      </c>
      <c r="K110" s="72"/>
      <c r="L110" s="67"/>
      <c r="M110" s="67"/>
      <c r="N110" s="68"/>
      <c r="O110" s="68">
        <v>115</v>
      </c>
      <c r="P110" s="68">
        <v>460</v>
      </c>
      <c r="Q110" s="68">
        <v>115</v>
      </c>
      <c r="R110" s="68">
        <v>460</v>
      </c>
      <c r="S110" s="68"/>
      <c r="T110" s="68"/>
      <c r="U110" s="68" t="s">
        <v>442</v>
      </c>
    </row>
    <row r="111" s="53" customFormat="1" customHeight="1" spans="1:21">
      <c r="A111" s="66">
        <v>10</v>
      </c>
      <c r="B111" s="68" t="s">
        <v>436</v>
      </c>
      <c r="C111" s="73" t="s">
        <v>437</v>
      </c>
      <c r="D111" s="68" t="s">
        <v>438</v>
      </c>
      <c r="E111" s="74" t="s">
        <v>450</v>
      </c>
      <c r="F111" s="68" t="s">
        <v>35</v>
      </c>
      <c r="G111" s="76">
        <v>0.65</v>
      </c>
      <c r="H111" s="68" t="s">
        <v>440</v>
      </c>
      <c r="I111" s="69">
        <f t="shared" si="10"/>
        <v>25.35</v>
      </c>
      <c r="J111" s="68">
        <v>25.35</v>
      </c>
      <c r="K111" s="68"/>
      <c r="L111" s="68"/>
      <c r="M111" s="68"/>
      <c r="N111" s="68"/>
      <c r="O111" s="68">
        <v>115</v>
      </c>
      <c r="P111" s="68">
        <v>460</v>
      </c>
      <c r="Q111" s="68">
        <v>115</v>
      </c>
      <c r="R111" s="68">
        <v>460</v>
      </c>
      <c r="S111" s="68"/>
      <c r="T111" s="68"/>
      <c r="U111" s="68" t="s">
        <v>442</v>
      </c>
    </row>
    <row r="112" s="53" customFormat="1" customHeight="1" spans="1:21">
      <c r="A112" s="66"/>
      <c r="B112" s="68" t="s">
        <v>436</v>
      </c>
      <c r="C112" s="73" t="s">
        <v>437</v>
      </c>
      <c r="D112" s="68" t="s">
        <v>438</v>
      </c>
      <c r="E112" s="74" t="s">
        <v>451</v>
      </c>
      <c r="F112" s="68" t="s">
        <v>35</v>
      </c>
      <c r="G112" s="76">
        <v>1.1</v>
      </c>
      <c r="H112" s="68" t="s">
        <v>440</v>
      </c>
      <c r="I112" s="69">
        <v>42.8</v>
      </c>
      <c r="J112" s="68">
        <v>42.8</v>
      </c>
      <c r="K112" s="68"/>
      <c r="L112" s="68"/>
      <c r="M112" s="68"/>
      <c r="N112" s="68"/>
      <c r="O112" s="68"/>
      <c r="P112" s="68"/>
      <c r="Q112" s="68"/>
      <c r="R112" s="68"/>
      <c r="S112" s="68"/>
      <c r="T112" s="68"/>
      <c r="U112" s="68"/>
    </row>
    <row r="113" s="53" customFormat="1" customHeight="1" spans="1:21">
      <c r="A113" s="66">
        <v>11</v>
      </c>
      <c r="B113" s="68" t="s">
        <v>436</v>
      </c>
      <c r="C113" s="73" t="s">
        <v>437</v>
      </c>
      <c r="D113" s="68" t="s">
        <v>438</v>
      </c>
      <c r="E113" s="74" t="s">
        <v>452</v>
      </c>
      <c r="F113" s="68" t="s">
        <v>35</v>
      </c>
      <c r="G113" s="76">
        <v>1.4</v>
      </c>
      <c r="H113" s="68" t="s">
        <v>440</v>
      </c>
      <c r="I113" s="69">
        <f t="shared" ref="I113:I117" si="11">G113*39</f>
        <v>54.6</v>
      </c>
      <c r="J113" s="68">
        <v>54.6</v>
      </c>
      <c r="K113" s="68"/>
      <c r="L113" s="68"/>
      <c r="M113" s="68"/>
      <c r="N113" s="68"/>
      <c r="O113" s="68">
        <v>115</v>
      </c>
      <c r="P113" s="68">
        <v>460</v>
      </c>
      <c r="Q113" s="68">
        <v>115</v>
      </c>
      <c r="R113" s="68">
        <v>460</v>
      </c>
      <c r="S113" s="68"/>
      <c r="T113" s="68"/>
      <c r="U113" s="68" t="s">
        <v>442</v>
      </c>
    </row>
    <row r="114" s="53" customFormat="1" customHeight="1" spans="1:21">
      <c r="A114" s="66">
        <v>12</v>
      </c>
      <c r="B114" s="68" t="s">
        <v>436</v>
      </c>
      <c r="C114" s="73" t="s">
        <v>437</v>
      </c>
      <c r="D114" s="68" t="s">
        <v>438</v>
      </c>
      <c r="E114" s="68" t="s">
        <v>453</v>
      </c>
      <c r="F114" s="68" t="s">
        <v>35</v>
      </c>
      <c r="G114" s="69">
        <v>1.67</v>
      </c>
      <c r="H114" s="68" t="s">
        <v>440</v>
      </c>
      <c r="I114" s="69">
        <f t="shared" si="11"/>
        <v>65.13</v>
      </c>
      <c r="J114" s="68">
        <v>65.13</v>
      </c>
      <c r="K114" s="68"/>
      <c r="L114" s="68"/>
      <c r="M114" s="68"/>
      <c r="N114" s="68"/>
      <c r="O114" s="68">
        <v>115</v>
      </c>
      <c r="P114" s="68">
        <v>460</v>
      </c>
      <c r="Q114" s="68">
        <v>115</v>
      </c>
      <c r="R114" s="68">
        <v>460</v>
      </c>
      <c r="S114" s="68"/>
      <c r="T114" s="68"/>
      <c r="U114" s="68" t="s">
        <v>442</v>
      </c>
    </row>
    <row r="115" s="53" customFormat="1" customHeight="1" spans="1:21">
      <c r="A115" s="66">
        <v>13</v>
      </c>
      <c r="B115" s="68" t="s">
        <v>436</v>
      </c>
      <c r="C115" s="73" t="s">
        <v>437</v>
      </c>
      <c r="D115" s="68" t="s">
        <v>438</v>
      </c>
      <c r="E115" s="68" t="s">
        <v>454</v>
      </c>
      <c r="F115" s="68" t="s">
        <v>35</v>
      </c>
      <c r="G115" s="69">
        <v>2.6</v>
      </c>
      <c r="H115" s="68" t="s">
        <v>440</v>
      </c>
      <c r="I115" s="81">
        <f t="shared" si="11"/>
        <v>101.4</v>
      </c>
      <c r="J115" s="68">
        <v>101.4</v>
      </c>
      <c r="K115" s="68"/>
      <c r="L115" s="68"/>
      <c r="M115" s="68"/>
      <c r="N115" s="68"/>
      <c r="O115" s="68">
        <v>115</v>
      </c>
      <c r="P115" s="68">
        <v>460</v>
      </c>
      <c r="Q115" s="68">
        <v>115</v>
      </c>
      <c r="R115" s="68">
        <v>460</v>
      </c>
      <c r="S115" s="68"/>
      <c r="T115" s="68"/>
      <c r="U115" s="68" t="s">
        <v>442</v>
      </c>
    </row>
    <row r="116" s="53" customFormat="1" customHeight="1" spans="1:21">
      <c r="A116" s="66">
        <v>14</v>
      </c>
      <c r="B116" s="68" t="s">
        <v>436</v>
      </c>
      <c r="C116" s="73" t="s">
        <v>437</v>
      </c>
      <c r="D116" s="68" t="s">
        <v>438</v>
      </c>
      <c r="E116" s="68" t="s">
        <v>455</v>
      </c>
      <c r="F116" s="68" t="s">
        <v>35</v>
      </c>
      <c r="G116" s="69">
        <v>1.7</v>
      </c>
      <c r="H116" s="68" t="s">
        <v>440</v>
      </c>
      <c r="I116" s="69">
        <f t="shared" si="11"/>
        <v>66.3</v>
      </c>
      <c r="J116" s="68">
        <v>66.3</v>
      </c>
      <c r="K116" s="68"/>
      <c r="L116" s="68"/>
      <c r="M116" s="68"/>
      <c r="N116" s="68"/>
      <c r="O116" s="68">
        <v>115</v>
      </c>
      <c r="P116" s="68">
        <v>460</v>
      </c>
      <c r="Q116" s="68">
        <v>115</v>
      </c>
      <c r="R116" s="68">
        <v>460</v>
      </c>
      <c r="S116" s="68"/>
      <c r="T116" s="68"/>
      <c r="U116" s="68" t="s">
        <v>442</v>
      </c>
    </row>
    <row r="117" s="53" customFormat="1" customHeight="1" spans="1:21">
      <c r="A117" s="66">
        <v>15</v>
      </c>
      <c r="B117" s="68" t="s">
        <v>436</v>
      </c>
      <c r="C117" s="73" t="s">
        <v>437</v>
      </c>
      <c r="D117" s="68" t="s">
        <v>438</v>
      </c>
      <c r="E117" s="68" t="s">
        <v>456</v>
      </c>
      <c r="F117" s="68" t="s">
        <v>35</v>
      </c>
      <c r="G117" s="69">
        <v>2</v>
      </c>
      <c r="H117" s="68" t="s">
        <v>440</v>
      </c>
      <c r="I117" s="69">
        <f t="shared" si="11"/>
        <v>78</v>
      </c>
      <c r="J117" s="68">
        <v>78</v>
      </c>
      <c r="K117" s="68"/>
      <c r="L117" s="68"/>
      <c r="M117" s="68"/>
      <c r="N117" s="68"/>
      <c r="O117" s="68">
        <v>115</v>
      </c>
      <c r="P117" s="68">
        <v>460</v>
      </c>
      <c r="Q117" s="68">
        <v>115</v>
      </c>
      <c r="R117" s="68">
        <v>460</v>
      </c>
      <c r="S117" s="68"/>
      <c r="T117" s="68"/>
      <c r="U117" s="68" t="s">
        <v>442</v>
      </c>
    </row>
    <row r="118" s="53" customFormat="1" customHeight="1" spans="1:21">
      <c r="A118" s="66">
        <v>16</v>
      </c>
      <c r="B118" s="68" t="s">
        <v>214</v>
      </c>
      <c r="C118" s="68" t="s">
        <v>258</v>
      </c>
      <c r="D118" s="77" t="s">
        <v>457</v>
      </c>
      <c r="E118" s="68" t="s">
        <v>458</v>
      </c>
      <c r="F118" s="68" t="s">
        <v>35</v>
      </c>
      <c r="G118" s="69">
        <v>0.6</v>
      </c>
      <c r="H118" s="68" t="s">
        <v>440</v>
      </c>
      <c r="I118" s="69">
        <v>23.4</v>
      </c>
      <c r="J118" s="68">
        <v>23.4</v>
      </c>
      <c r="K118" s="68"/>
      <c r="L118" s="68"/>
      <c r="M118" s="68"/>
      <c r="N118" s="68"/>
      <c r="O118" s="68">
        <v>25</v>
      </c>
      <c r="P118" s="68">
        <v>92</v>
      </c>
      <c r="Q118" s="68">
        <v>9</v>
      </c>
      <c r="R118" s="68">
        <v>32</v>
      </c>
      <c r="S118" s="68">
        <v>1</v>
      </c>
      <c r="T118" s="68"/>
      <c r="U118" s="68"/>
    </row>
    <row r="119" s="53" customFormat="1" customHeight="1" spans="1:21">
      <c r="A119" s="66">
        <v>17</v>
      </c>
      <c r="B119" s="68" t="s">
        <v>214</v>
      </c>
      <c r="C119" s="68" t="s">
        <v>215</v>
      </c>
      <c r="D119" s="66" t="s">
        <v>459</v>
      </c>
      <c r="E119" s="68" t="s">
        <v>460</v>
      </c>
      <c r="F119" s="68" t="s">
        <v>35</v>
      </c>
      <c r="G119" s="78">
        <v>0.51</v>
      </c>
      <c r="H119" s="68" t="s">
        <v>440</v>
      </c>
      <c r="I119" s="69">
        <v>19.89</v>
      </c>
      <c r="J119" s="68">
        <v>19.89</v>
      </c>
      <c r="K119" s="68"/>
      <c r="L119" s="68"/>
      <c r="M119" s="68"/>
      <c r="N119" s="68"/>
      <c r="O119" s="68">
        <v>53</v>
      </c>
      <c r="P119" s="68">
        <v>155</v>
      </c>
      <c r="Q119" s="68">
        <v>11</v>
      </c>
      <c r="R119" s="68">
        <v>40</v>
      </c>
      <c r="S119" s="68">
        <v>1</v>
      </c>
      <c r="T119" s="68"/>
      <c r="U119" s="68"/>
    </row>
    <row r="120" s="53" customFormat="1" customHeight="1" spans="1:21">
      <c r="A120" s="66">
        <v>18</v>
      </c>
      <c r="B120" s="79" t="s">
        <v>214</v>
      </c>
      <c r="C120" s="79" t="s">
        <v>461</v>
      </c>
      <c r="D120" s="79" t="s">
        <v>216</v>
      </c>
      <c r="E120" s="79" t="s">
        <v>462</v>
      </c>
      <c r="F120" s="68" t="s">
        <v>35</v>
      </c>
      <c r="G120" s="79">
        <v>2.5</v>
      </c>
      <c r="H120" s="68" t="s">
        <v>440</v>
      </c>
      <c r="I120" s="75">
        <v>97.5</v>
      </c>
      <c r="J120" s="68">
        <v>97.5</v>
      </c>
      <c r="K120" s="68"/>
      <c r="L120" s="68"/>
      <c r="M120" s="68"/>
      <c r="N120" s="68"/>
      <c r="O120" s="68">
        <v>21</v>
      </c>
      <c r="P120" s="68">
        <v>80</v>
      </c>
      <c r="Q120" s="68">
        <v>12</v>
      </c>
      <c r="R120" s="68">
        <v>49</v>
      </c>
      <c r="S120" s="68">
        <v>1</v>
      </c>
      <c r="T120" s="68"/>
      <c r="U120" s="68"/>
    </row>
    <row r="121" s="53" customFormat="1" customHeight="1" spans="1:21">
      <c r="A121" s="66">
        <v>19</v>
      </c>
      <c r="B121" s="72" t="s">
        <v>232</v>
      </c>
      <c r="C121" s="80" t="s">
        <v>242</v>
      </c>
      <c r="D121" s="80" t="s">
        <v>463</v>
      </c>
      <c r="E121" s="80" t="s">
        <v>464</v>
      </c>
      <c r="F121" s="67" t="s">
        <v>35</v>
      </c>
      <c r="G121" s="72">
        <v>0.48</v>
      </c>
      <c r="H121" s="72" t="s">
        <v>440</v>
      </c>
      <c r="I121" s="82">
        <f t="shared" ref="I121:I123" si="12">G121*35</f>
        <v>16.8</v>
      </c>
      <c r="J121" s="82">
        <v>16.8</v>
      </c>
      <c r="K121" s="68"/>
      <c r="L121" s="68"/>
      <c r="M121" s="68"/>
      <c r="N121" s="68"/>
      <c r="O121" s="68">
        <v>22</v>
      </c>
      <c r="P121" s="68">
        <v>87</v>
      </c>
      <c r="Q121" s="68">
        <v>15</v>
      </c>
      <c r="R121" s="68">
        <v>63</v>
      </c>
      <c r="S121" s="68">
        <v>1</v>
      </c>
      <c r="T121" s="68"/>
      <c r="U121" s="68"/>
    </row>
    <row r="122" s="53" customFormat="1" customHeight="1" spans="1:21">
      <c r="A122" s="66">
        <v>20</v>
      </c>
      <c r="B122" s="72" t="s">
        <v>232</v>
      </c>
      <c r="C122" s="80" t="s">
        <v>242</v>
      </c>
      <c r="D122" s="80" t="s">
        <v>465</v>
      </c>
      <c r="E122" s="80" t="s">
        <v>466</v>
      </c>
      <c r="F122" s="67" t="s">
        <v>35</v>
      </c>
      <c r="G122" s="72">
        <v>0.43</v>
      </c>
      <c r="H122" s="72" t="s">
        <v>440</v>
      </c>
      <c r="I122" s="82">
        <f t="shared" si="12"/>
        <v>15.05</v>
      </c>
      <c r="J122" s="82">
        <v>15.05</v>
      </c>
      <c r="K122" s="68"/>
      <c r="L122" s="68"/>
      <c r="M122" s="68"/>
      <c r="N122" s="68"/>
      <c r="O122" s="68">
        <v>21</v>
      </c>
      <c r="P122" s="68">
        <v>84</v>
      </c>
      <c r="Q122" s="68">
        <v>7</v>
      </c>
      <c r="R122" s="68">
        <v>32</v>
      </c>
      <c r="S122" s="68">
        <v>1</v>
      </c>
      <c r="T122" s="68"/>
      <c r="U122" s="68"/>
    </row>
    <row r="123" s="53" customFormat="1" customHeight="1" spans="1:21">
      <c r="A123" s="66">
        <v>21</v>
      </c>
      <c r="B123" s="72" t="s">
        <v>232</v>
      </c>
      <c r="C123" s="80" t="s">
        <v>297</v>
      </c>
      <c r="D123" s="80" t="s">
        <v>467</v>
      </c>
      <c r="E123" s="72" t="s">
        <v>468</v>
      </c>
      <c r="F123" s="67" t="s">
        <v>35</v>
      </c>
      <c r="G123" s="72">
        <v>0.36</v>
      </c>
      <c r="H123" s="72" t="s">
        <v>440</v>
      </c>
      <c r="I123" s="82">
        <f t="shared" si="12"/>
        <v>12.6</v>
      </c>
      <c r="J123" s="82">
        <v>12.6</v>
      </c>
      <c r="K123" s="68"/>
      <c r="L123" s="68"/>
      <c r="M123" s="68"/>
      <c r="N123" s="68"/>
      <c r="O123" s="68">
        <v>33</v>
      </c>
      <c r="P123" s="68">
        <v>100</v>
      </c>
      <c r="Q123" s="68">
        <v>10</v>
      </c>
      <c r="R123" s="68">
        <v>30</v>
      </c>
      <c r="S123" s="68">
        <v>1</v>
      </c>
      <c r="T123" s="68"/>
      <c r="U123" s="68"/>
    </row>
    <row r="124" s="54" customFormat="1" customHeight="1" spans="1:21">
      <c r="A124" s="66">
        <v>22</v>
      </c>
      <c r="B124" s="66" t="s">
        <v>232</v>
      </c>
      <c r="C124" s="66" t="s">
        <v>236</v>
      </c>
      <c r="D124" s="66" t="s">
        <v>236</v>
      </c>
      <c r="E124" s="66" t="s">
        <v>469</v>
      </c>
      <c r="F124" s="68" t="s">
        <v>35</v>
      </c>
      <c r="G124" s="75">
        <v>0.1</v>
      </c>
      <c r="H124" s="68" t="s">
        <v>440</v>
      </c>
      <c r="I124" s="75">
        <v>3.9</v>
      </c>
      <c r="J124" s="68">
        <v>3.9</v>
      </c>
      <c r="K124" s="68"/>
      <c r="L124" s="68"/>
      <c r="M124" s="68"/>
      <c r="N124" s="68"/>
      <c r="O124" s="68">
        <v>730</v>
      </c>
      <c r="P124" s="68">
        <v>2630</v>
      </c>
      <c r="Q124" s="68">
        <v>300</v>
      </c>
      <c r="R124" s="68">
        <v>1101</v>
      </c>
      <c r="S124" s="68">
        <v>1</v>
      </c>
      <c r="T124" s="68"/>
      <c r="U124" s="68"/>
    </row>
    <row r="125" s="54" customFormat="1" customHeight="1" spans="1:21">
      <c r="A125" s="66">
        <v>23</v>
      </c>
      <c r="B125" s="66" t="s">
        <v>232</v>
      </c>
      <c r="C125" s="68" t="s">
        <v>254</v>
      </c>
      <c r="D125" s="68" t="s">
        <v>470</v>
      </c>
      <c r="E125" s="68" t="s">
        <v>471</v>
      </c>
      <c r="F125" s="68" t="s">
        <v>35</v>
      </c>
      <c r="G125" s="78">
        <v>0.35</v>
      </c>
      <c r="H125" s="68" t="s">
        <v>440</v>
      </c>
      <c r="I125" s="69">
        <v>13.65</v>
      </c>
      <c r="J125" s="68">
        <v>13.65</v>
      </c>
      <c r="K125" s="68"/>
      <c r="L125" s="68"/>
      <c r="M125" s="68"/>
      <c r="N125" s="68"/>
      <c r="O125" s="68">
        <v>23</v>
      </c>
      <c r="P125" s="68">
        <v>93</v>
      </c>
      <c r="Q125" s="68">
        <v>11</v>
      </c>
      <c r="R125" s="68">
        <v>49</v>
      </c>
      <c r="S125" s="68">
        <v>1</v>
      </c>
      <c r="T125" s="68"/>
      <c r="U125" s="68"/>
    </row>
    <row r="126" s="54" customFormat="1" customHeight="1" spans="1:21">
      <c r="A126" s="66">
        <v>24</v>
      </c>
      <c r="B126" s="66" t="s">
        <v>232</v>
      </c>
      <c r="C126" s="68" t="s">
        <v>297</v>
      </c>
      <c r="D126" s="68" t="s">
        <v>472</v>
      </c>
      <c r="E126" s="68" t="s">
        <v>473</v>
      </c>
      <c r="F126" s="68" t="s">
        <v>35</v>
      </c>
      <c r="G126" s="69">
        <v>0.3</v>
      </c>
      <c r="H126" s="68" t="s">
        <v>440</v>
      </c>
      <c r="I126" s="69">
        <v>11.7</v>
      </c>
      <c r="J126" s="68">
        <v>11.7</v>
      </c>
      <c r="K126" s="68"/>
      <c r="L126" s="68"/>
      <c r="M126" s="68"/>
      <c r="N126" s="68"/>
      <c r="O126" s="68">
        <v>40</v>
      </c>
      <c r="P126" s="68">
        <v>163</v>
      </c>
      <c r="Q126" s="68">
        <v>14</v>
      </c>
      <c r="R126" s="68">
        <v>52</v>
      </c>
      <c r="S126" s="68">
        <v>1</v>
      </c>
      <c r="T126" s="68"/>
      <c r="U126" s="68"/>
    </row>
    <row r="127" s="54" customFormat="1" customHeight="1" spans="1:21">
      <c r="A127" s="66">
        <v>25</v>
      </c>
      <c r="B127" s="68" t="s">
        <v>232</v>
      </c>
      <c r="C127" s="68" t="s">
        <v>254</v>
      </c>
      <c r="D127" s="68" t="s">
        <v>474</v>
      </c>
      <c r="E127" s="68" t="s">
        <v>475</v>
      </c>
      <c r="F127" s="68" t="s">
        <v>35</v>
      </c>
      <c r="G127" s="68">
        <v>0.21</v>
      </c>
      <c r="H127" s="68" t="s">
        <v>440</v>
      </c>
      <c r="I127" s="75">
        <v>8.19</v>
      </c>
      <c r="J127" s="68">
        <v>8.19</v>
      </c>
      <c r="K127" s="68"/>
      <c r="L127" s="68"/>
      <c r="M127" s="68"/>
      <c r="N127" s="68"/>
      <c r="O127" s="68">
        <v>30</v>
      </c>
      <c r="P127" s="68">
        <v>125</v>
      </c>
      <c r="Q127" s="68">
        <v>10</v>
      </c>
      <c r="R127" s="68">
        <v>39</v>
      </c>
      <c r="S127" s="68">
        <v>1</v>
      </c>
      <c r="T127" s="68"/>
      <c r="U127" s="68"/>
    </row>
    <row r="128" s="54" customFormat="1" customHeight="1" spans="1:21">
      <c r="A128" s="66">
        <v>26</v>
      </c>
      <c r="B128" s="66" t="s">
        <v>321</v>
      </c>
      <c r="C128" s="68" t="s">
        <v>476</v>
      </c>
      <c r="D128" s="68" t="s">
        <v>477</v>
      </c>
      <c r="E128" s="68" t="s">
        <v>478</v>
      </c>
      <c r="F128" s="68" t="s">
        <v>35</v>
      </c>
      <c r="G128" s="69">
        <v>0.22</v>
      </c>
      <c r="H128" s="68" t="s">
        <v>440</v>
      </c>
      <c r="I128" s="69">
        <v>8.36</v>
      </c>
      <c r="J128" s="68">
        <v>8.36</v>
      </c>
      <c r="K128" s="68"/>
      <c r="L128" s="68"/>
      <c r="M128" s="68"/>
      <c r="N128" s="68"/>
      <c r="O128" s="68">
        <v>162</v>
      </c>
      <c r="P128" s="68">
        <v>567</v>
      </c>
      <c r="Q128" s="68">
        <v>21</v>
      </c>
      <c r="R128" s="68">
        <v>78</v>
      </c>
      <c r="S128" s="68"/>
      <c r="T128" s="68">
        <v>2</v>
      </c>
      <c r="U128" s="68"/>
    </row>
    <row r="129" s="54" customFormat="1" customHeight="1" spans="1:21">
      <c r="A129" s="66">
        <v>27</v>
      </c>
      <c r="B129" s="68" t="s">
        <v>321</v>
      </c>
      <c r="C129" s="68" t="s">
        <v>322</v>
      </c>
      <c r="D129" s="68" t="s">
        <v>479</v>
      </c>
      <c r="E129" s="68" t="s">
        <v>480</v>
      </c>
      <c r="F129" s="68" t="s">
        <v>35</v>
      </c>
      <c r="G129" s="69">
        <v>0.5</v>
      </c>
      <c r="H129" s="68" t="s">
        <v>440</v>
      </c>
      <c r="I129" s="69">
        <f t="shared" ref="I129:I132" si="13">G129*38</f>
        <v>19</v>
      </c>
      <c r="J129" s="68">
        <v>19</v>
      </c>
      <c r="K129" s="68"/>
      <c r="L129" s="68"/>
      <c r="M129" s="68"/>
      <c r="N129" s="68"/>
      <c r="O129" s="68">
        <v>22</v>
      </c>
      <c r="P129" s="68">
        <v>80</v>
      </c>
      <c r="Q129" s="68">
        <v>10</v>
      </c>
      <c r="R129" s="68">
        <v>32</v>
      </c>
      <c r="S129" s="68">
        <v>1</v>
      </c>
      <c r="T129" s="68"/>
      <c r="U129" s="68"/>
    </row>
    <row r="130" s="54" customFormat="1" customHeight="1" spans="1:21">
      <c r="A130" s="66">
        <v>28</v>
      </c>
      <c r="B130" s="68" t="s">
        <v>321</v>
      </c>
      <c r="C130" s="68" t="s">
        <v>481</v>
      </c>
      <c r="D130" s="68" t="s">
        <v>482</v>
      </c>
      <c r="E130" s="68" t="s">
        <v>483</v>
      </c>
      <c r="F130" s="68" t="s">
        <v>35</v>
      </c>
      <c r="G130" s="75">
        <v>3.3</v>
      </c>
      <c r="H130" s="68" t="s">
        <v>440</v>
      </c>
      <c r="I130" s="98">
        <f t="shared" si="13"/>
        <v>125.4</v>
      </c>
      <c r="J130" s="68">
        <v>125.4</v>
      </c>
      <c r="K130" s="68"/>
      <c r="L130" s="68"/>
      <c r="M130" s="68"/>
      <c r="N130" s="68"/>
      <c r="O130" s="68">
        <v>471</v>
      </c>
      <c r="P130" s="68">
        <v>1890</v>
      </c>
      <c r="Q130" s="68">
        <v>66</v>
      </c>
      <c r="R130" s="68">
        <v>264</v>
      </c>
      <c r="S130" s="68">
        <v>1</v>
      </c>
      <c r="T130" s="68"/>
      <c r="U130" s="68"/>
    </row>
    <row r="131" s="54" customFormat="1" customHeight="1" spans="1:21">
      <c r="A131" s="66">
        <v>29</v>
      </c>
      <c r="B131" s="68" t="s">
        <v>321</v>
      </c>
      <c r="C131" s="68" t="s">
        <v>484</v>
      </c>
      <c r="D131" s="68" t="s">
        <v>485</v>
      </c>
      <c r="E131" s="68" t="s">
        <v>486</v>
      </c>
      <c r="F131" s="68" t="s">
        <v>35</v>
      </c>
      <c r="G131" s="75">
        <v>0.188</v>
      </c>
      <c r="H131" s="68" t="s">
        <v>440</v>
      </c>
      <c r="I131" s="75">
        <v>7.1</v>
      </c>
      <c r="J131" s="68">
        <v>7.1</v>
      </c>
      <c r="K131" s="68"/>
      <c r="L131" s="68"/>
      <c r="M131" s="68"/>
      <c r="N131" s="68"/>
      <c r="O131" s="68">
        <v>27</v>
      </c>
      <c r="P131" s="68">
        <v>115</v>
      </c>
      <c r="Q131" s="68">
        <v>25</v>
      </c>
      <c r="R131" s="68">
        <v>104</v>
      </c>
      <c r="S131" s="68">
        <v>1</v>
      </c>
      <c r="T131" s="68"/>
      <c r="U131" s="68"/>
    </row>
    <row r="132" s="54" customFormat="1" customHeight="1" spans="1:21">
      <c r="A132" s="66">
        <v>30</v>
      </c>
      <c r="B132" s="68" t="s">
        <v>321</v>
      </c>
      <c r="C132" s="68" t="s">
        <v>484</v>
      </c>
      <c r="D132" s="68" t="s">
        <v>485</v>
      </c>
      <c r="E132" s="68" t="s">
        <v>487</v>
      </c>
      <c r="F132" s="68" t="s">
        <v>35</v>
      </c>
      <c r="G132" s="75">
        <v>0.85</v>
      </c>
      <c r="H132" s="68" t="s">
        <v>440</v>
      </c>
      <c r="I132" s="75">
        <f t="shared" si="13"/>
        <v>32.3</v>
      </c>
      <c r="J132" s="68">
        <v>32.3</v>
      </c>
      <c r="K132" s="68"/>
      <c r="L132" s="68"/>
      <c r="M132" s="68"/>
      <c r="N132" s="68"/>
      <c r="O132" s="68">
        <v>37</v>
      </c>
      <c r="P132" s="68">
        <v>145</v>
      </c>
      <c r="Q132" s="68">
        <v>12</v>
      </c>
      <c r="R132" s="68">
        <v>40</v>
      </c>
      <c r="S132" s="68">
        <v>1</v>
      </c>
      <c r="T132" s="68"/>
      <c r="U132" s="68"/>
    </row>
    <row r="133" s="54" customFormat="1" customHeight="1" spans="1:21">
      <c r="A133" s="66">
        <v>31</v>
      </c>
      <c r="B133" s="68" t="s">
        <v>321</v>
      </c>
      <c r="C133" s="68" t="s">
        <v>481</v>
      </c>
      <c r="D133" s="68" t="s">
        <v>482</v>
      </c>
      <c r="E133" s="68" t="s">
        <v>488</v>
      </c>
      <c r="F133" s="68" t="s">
        <v>35</v>
      </c>
      <c r="G133" s="75">
        <v>1.6</v>
      </c>
      <c r="H133" s="68" t="s">
        <v>440</v>
      </c>
      <c r="I133" s="69">
        <f>G133*39</f>
        <v>62.4</v>
      </c>
      <c r="J133" s="68">
        <v>62.4</v>
      </c>
      <c r="K133" s="68"/>
      <c r="L133" s="68"/>
      <c r="M133" s="68"/>
      <c r="N133" s="68"/>
      <c r="O133" s="68">
        <v>150</v>
      </c>
      <c r="P133" s="68">
        <v>600</v>
      </c>
      <c r="Q133" s="68">
        <v>33</v>
      </c>
      <c r="R133" s="68">
        <v>162</v>
      </c>
      <c r="S133" s="68">
        <v>1</v>
      </c>
      <c r="T133" s="68"/>
      <c r="U133" s="68"/>
    </row>
    <row r="134" s="54" customFormat="1" customHeight="1" spans="1:21">
      <c r="A134" s="66">
        <v>32</v>
      </c>
      <c r="B134" s="68" t="s">
        <v>321</v>
      </c>
      <c r="C134" s="68" t="s">
        <v>481</v>
      </c>
      <c r="D134" s="68" t="s">
        <v>482</v>
      </c>
      <c r="E134" s="68" t="s">
        <v>489</v>
      </c>
      <c r="F134" s="68" t="s">
        <v>35</v>
      </c>
      <c r="G134" s="75">
        <v>1</v>
      </c>
      <c r="H134" s="68" t="s">
        <v>440</v>
      </c>
      <c r="I134" s="69">
        <f>G134*39</f>
        <v>39</v>
      </c>
      <c r="J134" s="68">
        <v>39</v>
      </c>
      <c r="K134" s="68"/>
      <c r="L134" s="68"/>
      <c r="M134" s="68"/>
      <c r="N134" s="68"/>
      <c r="O134" s="68">
        <v>150</v>
      </c>
      <c r="P134" s="68">
        <v>600</v>
      </c>
      <c r="Q134" s="68">
        <v>33</v>
      </c>
      <c r="R134" s="68">
        <v>162</v>
      </c>
      <c r="S134" s="68">
        <v>1</v>
      </c>
      <c r="T134" s="68"/>
      <c r="U134" s="68"/>
    </row>
    <row r="135" s="54" customFormat="1" customHeight="1" spans="1:21">
      <c r="A135" s="66">
        <v>33</v>
      </c>
      <c r="B135" s="68" t="s">
        <v>321</v>
      </c>
      <c r="C135" s="68" t="s">
        <v>481</v>
      </c>
      <c r="D135" s="68" t="s">
        <v>482</v>
      </c>
      <c r="E135" s="68" t="s">
        <v>490</v>
      </c>
      <c r="F135" s="68" t="s">
        <v>35</v>
      </c>
      <c r="G135" s="75">
        <v>1.6</v>
      </c>
      <c r="H135" s="68" t="s">
        <v>440</v>
      </c>
      <c r="I135" s="69">
        <v>62.4</v>
      </c>
      <c r="J135" s="68">
        <v>62.4</v>
      </c>
      <c r="K135" s="68"/>
      <c r="L135" s="68"/>
      <c r="M135" s="68"/>
      <c r="N135" s="68"/>
      <c r="O135" s="68">
        <v>150</v>
      </c>
      <c r="P135" s="68">
        <v>600</v>
      </c>
      <c r="Q135" s="68">
        <v>33</v>
      </c>
      <c r="R135" s="68">
        <v>162</v>
      </c>
      <c r="S135" s="68">
        <v>1</v>
      </c>
      <c r="T135" s="68"/>
      <c r="U135" s="68"/>
    </row>
    <row r="136" s="54" customFormat="1" customHeight="1" spans="1:21">
      <c r="A136" s="66">
        <v>34</v>
      </c>
      <c r="B136" s="68" t="s">
        <v>321</v>
      </c>
      <c r="C136" s="68" t="s">
        <v>481</v>
      </c>
      <c r="D136" s="68" t="s">
        <v>482</v>
      </c>
      <c r="E136" s="68" t="s">
        <v>491</v>
      </c>
      <c r="F136" s="68" t="s">
        <v>35</v>
      </c>
      <c r="G136" s="75">
        <v>0.6</v>
      </c>
      <c r="H136" s="68" t="s">
        <v>440</v>
      </c>
      <c r="I136" s="69">
        <v>23.4</v>
      </c>
      <c r="J136" s="68">
        <v>23.4</v>
      </c>
      <c r="K136" s="68"/>
      <c r="L136" s="68"/>
      <c r="M136" s="68"/>
      <c r="N136" s="68"/>
      <c r="O136" s="68">
        <v>150</v>
      </c>
      <c r="P136" s="68">
        <v>600</v>
      </c>
      <c r="Q136" s="68">
        <v>33</v>
      </c>
      <c r="R136" s="68">
        <v>162</v>
      </c>
      <c r="S136" s="68">
        <v>1</v>
      </c>
      <c r="T136" s="68"/>
      <c r="U136" s="68"/>
    </row>
    <row r="137" s="54" customFormat="1" customHeight="1" spans="1:21">
      <c r="A137" s="66">
        <v>35</v>
      </c>
      <c r="B137" s="72" t="s">
        <v>247</v>
      </c>
      <c r="C137" s="72" t="s">
        <v>492</v>
      </c>
      <c r="D137" s="72" t="s">
        <v>492</v>
      </c>
      <c r="E137" s="72" t="s">
        <v>493</v>
      </c>
      <c r="F137" s="67" t="s">
        <v>35</v>
      </c>
      <c r="G137" s="72">
        <v>0.15</v>
      </c>
      <c r="H137" s="72" t="s">
        <v>440</v>
      </c>
      <c r="I137" s="82">
        <f>G137*35</f>
        <v>5.25</v>
      </c>
      <c r="J137" s="82">
        <v>5.25</v>
      </c>
      <c r="K137" s="68"/>
      <c r="L137" s="68"/>
      <c r="M137" s="68"/>
      <c r="N137" s="68"/>
      <c r="O137" s="68">
        <v>163</v>
      </c>
      <c r="P137" s="68">
        <v>541</v>
      </c>
      <c r="Q137" s="68">
        <v>30</v>
      </c>
      <c r="R137" s="68">
        <v>114</v>
      </c>
      <c r="S137" s="68">
        <v>1</v>
      </c>
      <c r="T137" s="103"/>
      <c r="U137" s="68"/>
    </row>
    <row r="138" s="54" customFormat="1" customHeight="1" spans="1:21">
      <c r="A138" s="66">
        <v>36</v>
      </c>
      <c r="B138" s="72" t="s">
        <v>247</v>
      </c>
      <c r="C138" s="67" t="s">
        <v>494</v>
      </c>
      <c r="D138" s="67" t="s">
        <v>495</v>
      </c>
      <c r="E138" s="67" t="s">
        <v>496</v>
      </c>
      <c r="F138" s="67" t="s">
        <v>35</v>
      </c>
      <c r="G138" s="67">
        <v>0.4</v>
      </c>
      <c r="H138" s="72" t="s">
        <v>261</v>
      </c>
      <c r="I138" s="82">
        <v>18.8</v>
      </c>
      <c r="J138" s="82">
        <v>18.8</v>
      </c>
      <c r="K138" s="68"/>
      <c r="L138" s="68"/>
      <c r="M138" s="68"/>
      <c r="N138" s="68"/>
      <c r="O138" s="68">
        <v>51</v>
      </c>
      <c r="P138" s="68">
        <v>184</v>
      </c>
      <c r="Q138" s="68">
        <v>15</v>
      </c>
      <c r="R138" s="68">
        <v>53</v>
      </c>
      <c r="S138" s="68">
        <v>1</v>
      </c>
      <c r="T138" s="103"/>
      <c r="U138" s="68" t="s">
        <v>497</v>
      </c>
    </row>
    <row r="139" s="54" customFormat="1" customHeight="1" spans="1:21">
      <c r="A139" s="66">
        <v>37</v>
      </c>
      <c r="B139" s="67" t="s">
        <v>247</v>
      </c>
      <c r="C139" s="70" t="s">
        <v>418</v>
      </c>
      <c r="D139" s="68" t="s">
        <v>430</v>
      </c>
      <c r="E139" s="68" t="s">
        <v>498</v>
      </c>
      <c r="F139" s="67" t="s">
        <v>35</v>
      </c>
      <c r="G139" s="69">
        <v>1</v>
      </c>
      <c r="H139" s="68" t="s">
        <v>440</v>
      </c>
      <c r="I139" s="69">
        <v>39</v>
      </c>
      <c r="J139" s="68">
        <v>39</v>
      </c>
      <c r="K139" s="68"/>
      <c r="L139" s="68"/>
      <c r="M139" s="68"/>
      <c r="N139" s="68"/>
      <c r="O139" s="68">
        <v>63</v>
      </c>
      <c r="P139" s="68">
        <v>285</v>
      </c>
      <c r="Q139" s="68">
        <v>38</v>
      </c>
      <c r="R139" s="68">
        <v>168</v>
      </c>
      <c r="S139" s="68">
        <v>1</v>
      </c>
      <c r="T139" s="103"/>
      <c r="U139" s="68"/>
    </row>
    <row r="140" s="54" customFormat="1" customHeight="1" spans="1:21">
      <c r="A140" s="66">
        <v>38</v>
      </c>
      <c r="B140" s="68" t="s">
        <v>247</v>
      </c>
      <c r="C140" s="68" t="s">
        <v>499</v>
      </c>
      <c r="D140" s="68" t="s">
        <v>500</v>
      </c>
      <c r="E140" s="68" t="s">
        <v>501</v>
      </c>
      <c r="F140" s="68" t="s">
        <v>35</v>
      </c>
      <c r="G140" s="78">
        <v>2.8</v>
      </c>
      <c r="H140" s="68" t="s">
        <v>440</v>
      </c>
      <c r="I140" s="81">
        <v>109.2</v>
      </c>
      <c r="J140" s="68">
        <v>109.2</v>
      </c>
      <c r="K140" s="68"/>
      <c r="L140" s="68"/>
      <c r="M140" s="68"/>
      <c r="N140" s="68"/>
      <c r="O140" s="68">
        <v>70</v>
      </c>
      <c r="P140" s="68">
        <v>300</v>
      </c>
      <c r="Q140" s="68">
        <v>48</v>
      </c>
      <c r="R140" s="68">
        <v>174</v>
      </c>
      <c r="S140" s="68">
        <v>1</v>
      </c>
      <c r="T140" s="103"/>
      <c r="U140" s="68"/>
    </row>
    <row r="141" s="54" customFormat="1" customHeight="1" spans="1:21">
      <c r="A141" s="66">
        <v>39</v>
      </c>
      <c r="B141" s="68" t="s">
        <v>247</v>
      </c>
      <c r="C141" s="68" t="s">
        <v>492</v>
      </c>
      <c r="D141" s="66" t="s">
        <v>502</v>
      </c>
      <c r="E141" s="68" t="s">
        <v>503</v>
      </c>
      <c r="F141" s="68" t="s">
        <v>35</v>
      </c>
      <c r="G141" s="69">
        <v>1.8</v>
      </c>
      <c r="H141" s="68" t="s">
        <v>440</v>
      </c>
      <c r="I141" s="69">
        <v>68.4</v>
      </c>
      <c r="J141" s="68">
        <v>68.4</v>
      </c>
      <c r="K141" s="68"/>
      <c r="L141" s="68"/>
      <c r="M141" s="68"/>
      <c r="N141" s="68"/>
      <c r="O141" s="68">
        <v>69</v>
      </c>
      <c r="P141" s="68">
        <v>224</v>
      </c>
      <c r="Q141" s="68">
        <v>22</v>
      </c>
      <c r="R141" s="68">
        <v>87</v>
      </c>
      <c r="S141" s="68">
        <v>1</v>
      </c>
      <c r="T141" s="103"/>
      <c r="U141" s="68"/>
    </row>
    <row r="142" s="54" customFormat="1" customHeight="1" spans="1:21">
      <c r="A142" s="66">
        <v>40</v>
      </c>
      <c r="B142" s="68" t="s">
        <v>247</v>
      </c>
      <c r="C142" s="68" t="s">
        <v>325</v>
      </c>
      <c r="D142" s="68" t="s">
        <v>504</v>
      </c>
      <c r="E142" s="68" t="s">
        <v>505</v>
      </c>
      <c r="F142" s="68" t="s">
        <v>35</v>
      </c>
      <c r="G142" s="75">
        <v>2.5</v>
      </c>
      <c r="H142" s="68" t="s">
        <v>440</v>
      </c>
      <c r="I142" s="75">
        <v>97.5</v>
      </c>
      <c r="J142" s="68">
        <v>97.5</v>
      </c>
      <c r="K142" s="68"/>
      <c r="L142" s="68"/>
      <c r="M142" s="68"/>
      <c r="N142" s="68"/>
      <c r="O142" s="68">
        <v>21</v>
      </c>
      <c r="P142" s="68">
        <v>84</v>
      </c>
      <c r="Q142" s="68">
        <v>7</v>
      </c>
      <c r="R142" s="68">
        <v>23</v>
      </c>
      <c r="S142" s="68">
        <v>1</v>
      </c>
      <c r="T142" s="103"/>
      <c r="U142" s="68"/>
    </row>
    <row r="143" s="54" customFormat="1" customHeight="1" spans="1:21">
      <c r="A143" s="66">
        <v>41</v>
      </c>
      <c r="B143" s="72" t="s">
        <v>342</v>
      </c>
      <c r="C143" s="80" t="s">
        <v>343</v>
      </c>
      <c r="D143" s="80" t="s">
        <v>506</v>
      </c>
      <c r="E143" s="80" t="s">
        <v>507</v>
      </c>
      <c r="F143" s="67" t="s">
        <v>508</v>
      </c>
      <c r="G143" s="72">
        <v>25</v>
      </c>
      <c r="H143" s="68" t="s">
        <v>509</v>
      </c>
      <c r="I143" s="82">
        <v>10</v>
      </c>
      <c r="J143" s="82">
        <v>10</v>
      </c>
      <c r="K143" s="68"/>
      <c r="L143" s="68"/>
      <c r="M143" s="68"/>
      <c r="N143" s="68"/>
      <c r="O143" s="99">
        <v>66</v>
      </c>
      <c r="P143" s="99">
        <v>264</v>
      </c>
      <c r="Q143" s="69">
        <v>13</v>
      </c>
      <c r="R143" s="69">
        <v>52</v>
      </c>
      <c r="S143" s="68">
        <v>1</v>
      </c>
      <c r="T143" s="68"/>
      <c r="U143" s="68"/>
    </row>
    <row r="144" s="54" customFormat="1" customHeight="1" spans="1:21">
      <c r="A144" s="66">
        <v>42</v>
      </c>
      <c r="B144" s="68" t="s">
        <v>342</v>
      </c>
      <c r="C144" s="68" t="s">
        <v>510</v>
      </c>
      <c r="D144" s="68" t="s">
        <v>511</v>
      </c>
      <c r="E144" s="68" t="s">
        <v>512</v>
      </c>
      <c r="F144" s="68" t="s">
        <v>35</v>
      </c>
      <c r="G144" s="69">
        <v>2.5</v>
      </c>
      <c r="H144" s="68" t="s">
        <v>440</v>
      </c>
      <c r="I144" s="69">
        <f t="shared" ref="I144:I146" si="14">G144*38</f>
        <v>95</v>
      </c>
      <c r="J144" s="68">
        <v>95</v>
      </c>
      <c r="K144" s="68"/>
      <c r="L144" s="68"/>
      <c r="M144" s="68"/>
      <c r="N144" s="68"/>
      <c r="O144" s="99">
        <v>106</v>
      </c>
      <c r="P144" s="99">
        <v>303</v>
      </c>
      <c r="Q144" s="69">
        <v>39</v>
      </c>
      <c r="R144" s="69">
        <v>144</v>
      </c>
      <c r="S144" s="68">
        <v>1</v>
      </c>
      <c r="T144" s="68"/>
      <c r="U144" s="68"/>
    </row>
    <row r="145" s="54" customFormat="1" customHeight="1" spans="1:21">
      <c r="A145" s="66">
        <v>43</v>
      </c>
      <c r="B145" s="68" t="s">
        <v>342</v>
      </c>
      <c r="C145" s="68" t="s">
        <v>513</v>
      </c>
      <c r="D145" s="68" t="s">
        <v>514</v>
      </c>
      <c r="E145" s="68" t="s">
        <v>515</v>
      </c>
      <c r="F145" s="68" t="s">
        <v>35</v>
      </c>
      <c r="G145" s="75">
        <v>1.5</v>
      </c>
      <c r="H145" s="68" t="s">
        <v>440</v>
      </c>
      <c r="I145" s="75">
        <f t="shared" si="14"/>
        <v>57</v>
      </c>
      <c r="J145" s="68">
        <v>57</v>
      </c>
      <c r="K145" s="68"/>
      <c r="L145" s="68"/>
      <c r="M145" s="68"/>
      <c r="N145" s="68"/>
      <c r="O145" s="99">
        <v>73</v>
      </c>
      <c r="P145" s="99">
        <v>246</v>
      </c>
      <c r="Q145" s="69">
        <v>24</v>
      </c>
      <c r="R145" s="69">
        <v>87</v>
      </c>
      <c r="S145" s="68">
        <v>1</v>
      </c>
      <c r="T145" s="68"/>
      <c r="U145" s="68"/>
    </row>
    <row r="146" s="54" customFormat="1" customHeight="1" spans="1:21">
      <c r="A146" s="66">
        <v>44</v>
      </c>
      <c r="B146" s="68" t="s">
        <v>342</v>
      </c>
      <c r="C146" s="68" t="s">
        <v>513</v>
      </c>
      <c r="D146" s="68" t="s">
        <v>516</v>
      </c>
      <c r="E146" s="68" t="s">
        <v>517</v>
      </c>
      <c r="F146" s="68" t="s">
        <v>35</v>
      </c>
      <c r="G146" s="75">
        <v>0.8</v>
      </c>
      <c r="H146" s="68" t="s">
        <v>440</v>
      </c>
      <c r="I146" s="75">
        <f t="shared" si="14"/>
        <v>30.4</v>
      </c>
      <c r="J146" s="68">
        <v>30.4</v>
      </c>
      <c r="K146" s="68"/>
      <c r="L146" s="68"/>
      <c r="M146" s="68"/>
      <c r="N146" s="68"/>
      <c r="O146" s="99">
        <v>182</v>
      </c>
      <c r="P146" s="99">
        <v>588</v>
      </c>
      <c r="Q146" s="69">
        <v>47</v>
      </c>
      <c r="R146" s="69">
        <v>165</v>
      </c>
      <c r="S146" s="68">
        <v>1</v>
      </c>
      <c r="T146" s="68"/>
      <c r="U146" s="68"/>
    </row>
    <row r="147" s="54" customFormat="1" customHeight="1" spans="1:21">
      <c r="A147" s="66">
        <v>45</v>
      </c>
      <c r="B147" s="68" t="s">
        <v>518</v>
      </c>
      <c r="C147" s="68" t="s">
        <v>519</v>
      </c>
      <c r="D147" s="68" t="s">
        <v>520</v>
      </c>
      <c r="E147" s="68" t="s">
        <v>521</v>
      </c>
      <c r="F147" s="68" t="s">
        <v>35</v>
      </c>
      <c r="G147" s="69">
        <v>1.3</v>
      </c>
      <c r="H147" s="68" t="s">
        <v>440</v>
      </c>
      <c r="I147" s="69">
        <v>48.1</v>
      </c>
      <c r="J147" s="68">
        <v>48.1</v>
      </c>
      <c r="K147" s="68"/>
      <c r="L147" s="68"/>
      <c r="M147" s="68"/>
      <c r="N147" s="68"/>
      <c r="O147" s="68">
        <v>57</v>
      </c>
      <c r="P147" s="68">
        <v>197</v>
      </c>
      <c r="Q147" s="68">
        <v>7</v>
      </c>
      <c r="R147" s="68">
        <v>21</v>
      </c>
      <c r="S147" s="68"/>
      <c r="T147" s="104">
        <v>2</v>
      </c>
      <c r="U147" s="68"/>
    </row>
    <row r="148" s="54" customFormat="1" customHeight="1" spans="1:21">
      <c r="A148" s="66">
        <v>46</v>
      </c>
      <c r="B148" s="68" t="s">
        <v>518</v>
      </c>
      <c r="C148" s="68" t="s">
        <v>522</v>
      </c>
      <c r="D148" s="68" t="s">
        <v>523</v>
      </c>
      <c r="E148" s="68" t="s">
        <v>524</v>
      </c>
      <c r="F148" s="68" t="s">
        <v>35</v>
      </c>
      <c r="G148" s="69">
        <v>1.8</v>
      </c>
      <c r="H148" s="68" t="s">
        <v>440</v>
      </c>
      <c r="I148" s="69">
        <f>G148*39</f>
        <v>70.2</v>
      </c>
      <c r="J148" s="68">
        <v>70.2</v>
      </c>
      <c r="K148" s="68"/>
      <c r="L148" s="68"/>
      <c r="M148" s="68"/>
      <c r="N148" s="68"/>
      <c r="O148" s="68">
        <v>73</v>
      </c>
      <c r="P148" s="68">
        <v>272</v>
      </c>
      <c r="Q148" s="68">
        <v>10</v>
      </c>
      <c r="R148" s="68">
        <v>37</v>
      </c>
      <c r="S148" s="68"/>
      <c r="T148" s="104">
        <v>2</v>
      </c>
      <c r="U148" s="68"/>
    </row>
    <row r="149" s="54" customFormat="1" customHeight="1" spans="1:21">
      <c r="A149" s="66">
        <v>47</v>
      </c>
      <c r="B149" s="72" t="s">
        <v>525</v>
      </c>
      <c r="C149" s="67" t="s">
        <v>526</v>
      </c>
      <c r="D149" s="67" t="s">
        <v>527</v>
      </c>
      <c r="E149" s="67" t="s">
        <v>528</v>
      </c>
      <c r="F149" s="67" t="s">
        <v>35</v>
      </c>
      <c r="G149" s="67">
        <v>0.9</v>
      </c>
      <c r="H149" s="72" t="s">
        <v>261</v>
      </c>
      <c r="I149" s="82">
        <v>33</v>
      </c>
      <c r="J149" s="82">
        <v>33</v>
      </c>
      <c r="K149" s="68"/>
      <c r="L149" s="68"/>
      <c r="M149" s="68"/>
      <c r="N149" s="68"/>
      <c r="O149" s="68">
        <v>42</v>
      </c>
      <c r="P149" s="68">
        <v>170</v>
      </c>
      <c r="Q149" s="68">
        <v>14</v>
      </c>
      <c r="R149" s="68">
        <v>44</v>
      </c>
      <c r="S149" s="66">
        <v>1</v>
      </c>
      <c r="T149" s="66"/>
      <c r="U149" s="68"/>
    </row>
    <row r="150" s="54" customFormat="1" customHeight="1" spans="1:21">
      <c r="A150" s="66">
        <v>48</v>
      </c>
      <c r="B150" s="68" t="s">
        <v>529</v>
      </c>
      <c r="C150" s="68" t="s">
        <v>530</v>
      </c>
      <c r="D150" s="68" t="s">
        <v>531</v>
      </c>
      <c r="E150" s="68" t="s">
        <v>532</v>
      </c>
      <c r="F150" s="68" t="s">
        <v>35</v>
      </c>
      <c r="G150" s="69">
        <v>3.6</v>
      </c>
      <c r="H150" s="68" t="s">
        <v>440</v>
      </c>
      <c r="I150" s="81">
        <v>140.4</v>
      </c>
      <c r="J150" s="68">
        <v>140.4</v>
      </c>
      <c r="K150" s="68"/>
      <c r="L150" s="68"/>
      <c r="M150" s="68"/>
      <c r="N150" s="68"/>
      <c r="O150" s="66">
        <v>36</v>
      </c>
      <c r="P150" s="66">
        <v>144</v>
      </c>
      <c r="Q150" s="66">
        <v>8</v>
      </c>
      <c r="R150" s="66">
        <v>32</v>
      </c>
      <c r="S150" s="66">
        <v>1</v>
      </c>
      <c r="T150" s="66"/>
      <c r="U150" s="68"/>
    </row>
    <row r="151" s="54" customFormat="1" customHeight="1" spans="1:21">
      <c r="A151" s="66">
        <v>49</v>
      </c>
      <c r="B151" s="68" t="s">
        <v>529</v>
      </c>
      <c r="C151" s="68" t="s">
        <v>530</v>
      </c>
      <c r="D151" s="68" t="s">
        <v>533</v>
      </c>
      <c r="E151" s="68" t="s">
        <v>534</v>
      </c>
      <c r="F151" s="68" t="s">
        <v>35</v>
      </c>
      <c r="G151" s="69">
        <v>0.9</v>
      </c>
      <c r="H151" s="68" t="s">
        <v>440</v>
      </c>
      <c r="I151" s="69">
        <v>35.1</v>
      </c>
      <c r="J151" s="68">
        <v>35.1</v>
      </c>
      <c r="K151" s="68"/>
      <c r="L151" s="68"/>
      <c r="M151" s="68"/>
      <c r="N151" s="68"/>
      <c r="O151" s="66">
        <v>80</v>
      </c>
      <c r="P151" s="66">
        <v>332</v>
      </c>
      <c r="Q151" s="66">
        <v>21</v>
      </c>
      <c r="R151" s="66">
        <v>84</v>
      </c>
      <c r="S151" s="66">
        <v>1</v>
      </c>
      <c r="T151" s="66"/>
      <c r="U151" s="68"/>
    </row>
    <row r="152" s="54" customFormat="1" customHeight="1" spans="1:21">
      <c r="A152" s="68">
        <v>1</v>
      </c>
      <c r="B152" s="68" t="s">
        <v>232</v>
      </c>
      <c r="C152" s="68" t="s">
        <v>535</v>
      </c>
      <c r="D152" s="68" t="s">
        <v>237</v>
      </c>
      <c r="E152" s="68" t="s">
        <v>536</v>
      </c>
      <c r="F152" s="68" t="s">
        <v>377</v>
      </c>
      <c r="G152" s="69">
        <v>12</v>
      </c>
      <c r="H152" s="68" t="s">
        <v>537</v>
      </c>
      <c r="I152" s="69">
        <v>22.8</v>
      </c>
      <c r="J152" s="68">
        <v>22.8</v>
      </c>
      <c r="K152" s="68"/>
      <c r="L152" s="68"/>
      <c r="M152" s="68"/>
      <c r="N152" s="68"/>
      <c r="O152" s="68">
        <v>730</v>
      </c>
      <c r="P152" s="68">
        <v>2630</v>
      </c>
      <c r="Q152" s="68">
        <v>300</v>
      </c>
      <c r="R152" s="68">
        <v>1101</v>
      </c>
      <c r="S152" s="68">
        <v>1</v>
      </c>
      <c r="T152" s="68"/>
      <c r="U152" s="68"/>
    </row>
    <row r="153" s="54" customFormat="1" customHeight="1" spans="1:21">
      <c r="A153" s="68">
        <v>2</v>
      </c>
      <c r="B153" s="68" t="s">
        <v>214</v>
      </c>
      <c r="C153" s="68" t="s">
        <v>215</v>
      </c>
      <c r="D153" s="68" t="s">
        <v>538</v>
      </c>
      <c r="E153" s="68" t="s">
        <v>539</v>
      </c>
      <c r="F153" s="68" t="s">
        <v>377</v>
      </c>
      <c r="G153" s="69">
        <v>16</v>
      </c>
      <c r="H153" s="68" t="s">
        <v>537</v>
      </c>
      <c r="I153" s="69">
        <v>38</v>
      </c>
      <c r="J153" s="68">
        <v>38</v>
      </c>
      <c r="K153" s="68"/>
      <c r="L153" s="68"/>
      <c r="M153" s="68"/>
      <c r="N153" s="68"/>
      <c r="O153" s="68">
        <v>30</v>
      </c>
      <c r="P153" s="68">
        <v>89</v>
      </c>
      <c r="Q153" s="68">
        <v>7</v>
      </c>
      <c r="R153" s="68">
        <v>17</v>
      </c>
      <c r="S153" s="68">
        <v>1</v>
      </c>
      <c r="T153" s="68"/>
      <c r="U153" s="68"/>
    </row>
    <row r="154" s="54" customFormat="1" customHeight="1" spans="1:21">
      <c r="A154" s="68">
        <v>3</v>
      </c>
      <c r="B154" s="68" t="s">
        <v>214</v>
      </c>
      <c r="C154" s="73" t="s">
        <v>215</v>
      </c>
      <c r="D154" s="68" t="s">
        <v>540</v>
      </c>
      <c r="E154" s="73" t="s">
        <v>541</v>
      </c>
      <c r="F154" s="68" t="s">
        <v>377</v>
      </c>
      <c r="G154" s="69">
        <v>16</v>
      </c>
      <c r="H154" s="68" t="s">
        <v>537</v>
      </c>
      <c r="I154" s="69">
        <v>38</v>
      </c>
      <c r="J154" s="68">
        <v>38</v>
      </c>
      <c r="K154" s="68"/>
      <c r="L154" s="68"/>
      <c r="M154" s="68"/>
      <c r="N154" s="68"/>
      <c r="O154" s="68">
        <v>22</v>
      </c>
      <c r="P154" s="68">
        <v>87</v>
      </c>
      <c r="Q154" s="68">
        <v>4</v>
      </c>
      <c r="R154" s="68">
        <v>32</v>
      </c>
      <c r="S154" s="68">
        <v>1</v>
      </c>
      <c r="T154" s="68"/>
      <c r="U154" s="68" t="s">
        <v>542</v>
      </c>
    </row>
    <row r="155" s="54" customFormat="1" customHeight="1" spans="1:21">
      <c r="A155" s="68">
        <v>4</v>
      </c>
      <c r="B155" s="79" t="s">
        <v>214</v>
      </c>
      <c r="C155" s="79" t="s">
        <v>461</v>
      </c>
      <c r="D155" s="79" t="s">
        <v>543</v>
      </c>
      <c r="E155" s="79" t="s">
        <v>544</v>
      </c>
      <c r="F155" s="68" t="s">
        <v>377</v>
      </c>
      <c r="G155" s="79">
        <v>20</v>
      </c>
      <c r="H155" s="68" t="s">
        <v>537</v>
      </c>
      <c r="I155" s="69">
        <v>40</v>
      </c>
      <c r="J155" s="68">
        <v>40</v>
      </c>
      <c r="K155" s="68"/>
      <c r="L155" s="68"/>
      <c r="M155" s="68"/>
      <c r="N155" s="68"/>
      <c r="O155" s="68">
        <v>33</v>
      </c>
      <c r="P155" s="68">
        <v>120</v>
      </c>
      <c r="Q155" s="68">
        <v>6</v>
      </c>
      <c r="R155" s="68">
        <v>23</v>
      </c>
      <c r="S155" s="68">
        <v>1</v>
      </c>
      <c r="T155" s="68"/>
      <c r="U155" s="68"/>
    </row>
    <row r="156" s="54" customFormat="1" customHeight="1" spans="1:21">
      <c r="A156" s="68">
        <v>5</v>
      </c>
      <c r="B156" s="68" t="s">
        <v>214</v>
      </c>
      <c r="C156" s="68" t="s">
        <v>215</v>
      </c>
      <c r="D156" s="68" t="s">
        <v>545</v>
      </c>
      <c r="E156" s="68" t="s">
        <v>546</v>
      </c>
      <c r="F156" s="68" t="s">
        <v>377</v>
      </c>
      <c r="G156" s="68">
        <v>16</v>
      </c>
      <c r="H156" s="68" t="s">
        <v>537</v>
      </c>
      <c r="I156" s="69">
        <v>32</v>
      </c>
      <c r="J156" s="68">
        <v>32</v>
      </c>
      <c r="K156" s="68"/>
      <c r="L156" s="68"/>
      <c r="M156" s="68"/>
      <c r="N156" s="68"/>
      <c r="O156" s="68">
        <v>41</v>
      </c>
      <c r="P156" s="68">
        <v>126</v>
      </c>
      <c r="Q156" s="68">
        <v>17</v>
      </c>
      <c r="R156" s="68">
        <v>63</v>
      </c>
      <c r="S156" s="68">
        <v>1</v>
      </c>
      <c r="T156" s="68"/>
      <c r="U156" s="68"/>
    </row>
    <row r="157" s="54" customFormat="1" customHeight="1" spans="1:21">
      <c r="A157" s="68">
        <v>6</v>
      </c>
      <c r="B157" s="68" t="s">
        <v>214</v>
      </c>
      <c r="C157" s="68" t="s">
        <v>215</v>
      </c>
      <c r="D157" s="68" t="s">
        <v>547</v>
      </c>
      <c r="E157" s="68" t="s">
        <v>548</v>
      </c>
      <c r="F157" s="68" t="s">
        <v>377</v>
      </c>
      <c r="G157" s="68">
        <v>30</v>
      </c>
      <c r="H157" s="68" t="s">
        <v>537</v>
      </c>
      <c r="I157" s="69">
        <v>45</v>
      </c>
      <c r="J157" s="68">
        <v>45</v>
      </c>
      <c r="K157" s="68"/>
      <c r="L157" s="68"/>
      <c r="M157" s="68"/>
      <c r="N157" s="68"/>
      <c r="O157" s="68">
        <v>31</v>
      </c>
      <c r="P157" s="68">
        <v>105</v>
      </c>
      <c r="Q157" s="68">
        <v>14</v>
      </c>
      <c r="R157" s="68">
        <v>45</v>
      </c>
      <c r="S157" s="68">
        <v>1</v>
      </c>
      <c r="T157" s="68"/>
      <c r="U157" s="68"/>
    </row>
    <row r="158" s="54" customFormat="1" customHeight="1" spans="1:21">
      <c r="A158" s="68">
        <v>7</v>
      </c>
      <c r="B158" s="68" t="s">
        <v>214</v>
      </c>
      <c r="C158" s="68" t="s">
        <v>264</v>
      </c>
      <c r="D158" s="68" t="s">
        <v>549</v>
      </c>
      <c r="E158" s="68" t="s">
        <v>550</v>
      </c>
      <c r="F158" s="68" t="s">
        <v>377</v>
      </c>
      <c r="G158" s="68">
        <v>23</v>
      </c>
      <c r="H158" s="68" t="s">
        <v>537</v>
      </c>
      <c r="I158" s="69">
        <v>46</v>
      </c>
      <c r="J158" s="68">
        <v>46</v>
      </c>
      <c r="K158" s="68"/>
      <c r="L158" s="68"/>
      <c r="M158" s="68"/>
      <c r="N158" s="68"/>
      <c r="O158" s="68">
        <v>31</v>
      </c>
      <c r="P158" s="68">
        <v>105</v>
      </c>
      <c r="Q158" s="68">
        <v>14</v>
      </c>
      <c r="R158" s="68">
        <v>45</v>
      </c>
      <c r="S158" s="68">
        <v>1</v>
      </c>
      <c r="T158" s="68"/>
      <c r="U158" s="68" t="s">
        <v>551</v>
      </c>
    </row>
    <row r="159" s="54" customFormat="1" customHeight="1" spans="1:21">
      <c r="A159" s="68">
        <v>8</v>
      </c>
      <c r="B159" s="68" t="s">
        <v>232</v>
      </c>
      <c r="C159" s="70" t="s">
        <v>233</v>
      </c>
      <c r="D159" s="68" t="s">
        <v>371</v>
      </c>
      <c r="E159" s="68" t="s">
        <v>552</v>
      </c>
      <c r="F159" s="68" t="s">
        <v>377</v>
      </c>
      <c r="G159" s="69">
        <v>20</v>
      </c>
      <c r="H159" s="68" t="s">
        <v>553</v>
      </c>
      <c r="I159" s="69">
        <v>42</v>
      </c>
      <c r="J159" s="68">
        <v>42</v>
      </c>
      <c r="K159" s="68"/>
      <c r="L159" s="68"/>
      <c r="M159" s="68"/>
      <c r="N159" s="68"/>
      <c r="O159" s="68">
        <v>40</v>
      </c>
      <c r="P159" s="68">
        <v>160</v>
      </c>
      <c r="Q159" s="68">
        <v>29</v>
      </c>
      <c r="R159" s="68">
        <v>119</v>
      </c>
      <c r="S159" s="68">
        <v>1</v>
      </c>
      <c r="T159" s="68"/>
      <c r="U159" s="68"/>
    </row>
    <row r="160" s="54" customFormat="1" customHeight="1" spans="1:21">
      <c r="A160" s="68">
        <v>9</v>
      </c>
      <c r="B160" s="68" t="s">
        <v>232</v>
      </c>
      <c r="C160" s="70" t="s">
        <v>297</v>
      </c>
      <c r="D160" s="68" t="s">
        <v>554</v>
      </c>
      <c r="E160" s="68" t="s">
        <v>555</v>
      </c>
      <c r="F160" s="68" t="s">
        <v>377</v>
      </c>
      <c r="G160" s="69">
        <v>9</v>
      </c>
      <c r="H160" s="68" t="s">
        <v>537</v>
      </c>
      <c r="I160" s="69">
        <v>17.1</v>
      </c>
      <c r="J160" s="68">
        <v>17.1</v>
      </c>
      <c r="K160" s="68"/>
      <c r="L160" s="68"/>
      <c r="M160" s="68"/>
      <c r="N160" s="68"/>
      <c r="O160" s="68">
        <v>30</v>
      </c>
      <c r="P160" s="68">
        <v>94</v>
      </c>
      <c r="Q160" s="68">
        <v>26</v>
      </c>
      <c r="R160" s="68">
        <v>83</v>
      </c>
      <c r="S160" s="68">
        <v>1</v>
      </c>
      <c r="T160" s="68"/>
      <c r="U160" s="68"/>
    </row>
    <row r="161" s="54" customFormat="1" customHeight="1" spans="1:21">
      <c r="A161" s="84">
        <v>10</v>
      </c>
      <c r="B161" s="84" t="s">
        <v>232</v>
      </c>
      <c r="C161" s="85" t="s">
        <v>297</v>
      </c>
      <c r="D161" s="84" t="s">
        <v>554</v>
      </c>
      <c r="E161" s="86" t="s">
        <v>556</v>
      </c>
      <c r="F161" s="84" t="s">
        <v>377</v>
      </c>
      <c r="G161" s="87">
        <v>9</v>
      </c>
      <c r="H161" s="86" t="s">
        <v>537</v>
      </c>
      <c r="I161" s="87">
        <v>17.1</v>
      </c>
      <c r="J161" s="84">
        <v>17.1</v>
      </c>
      <c r="K161" s="84"/>
      <c r="L161" s="84"/>
      <c r="M161" s="84"/>
      <c r="N161" s="84"/>
      <c r="O161" s="84">
        <v>30</v>
      </c>
      <c r="P161" s="84">
        <v>94</v>
      </c>
      <c r="Q161" s="84">
        <v>26</v>
      </c>
      <c r="R161" s="84">
        <v>83</v>
      </c>
      <c r="S161" s="84">
        <v>1</v>
      </c>
      <c r="T161" s="84"/>
      <c r="U161" s="84"/>
    </row>
    <row r="162" s="54" customFormat="1" customHeight="1" spans="1:21">
      <c r="A162" s="84">
        <v>11</v>
      </c>
      <c r="B162" s="88" t="s">
        <v>232</v>
      </c>
      <c r="C162" s="84" t="s">
        <v>297</v>
      </c>
      <c r="D162" s="84" t="s">
        <v>472</v>
      </c>
      <c r="E162" s="86" t="s">
        <v>557</v>
      </c>
      <c r="F162" s="84" t="s">
        <v>377</v>
      </c>
      <c r="G162" s="87">
        <v>8</v>
      </c>
      <c r="H162" s="86" t="s">
        <v>537</v>
      </c>
      <c r="I162" s="87">
        <v>16</v>
      </c>
      <c r="J162" s="84">
        <v>16</v>
      </c>
      <c r="K162" s="84"/>
      <c r="L162" s="84"/>
      <c r="M162" s="84"/>
      <c r="N162" s="84"/>
      <c r="O162" s="84">
        <v>40</v>
      </c>
      <c r="P162" s="84">
        <v>163</v>
      </c>
      <c r="Q162" s="84">
        <v>14</v>
      </c>
      <c r="R162" s="84">
        <v>52</v>
      </c>
      <c r="S162" s="84">
        <v>1</v>
      </c>
      <c r="T162" s="84"/>
      <c r="U162" s="84" t="s">
        <v>558</v>
      </c>
    </row>
    <row r="163" s="54" customFormat="1" customHeight="1" spans="1:21">
      <c r="A163" s="84">
        <v>12</v>
      </c>
      <c r="B163" s="88" t="s">
        <v>232</v>
      </c>
      <c r="C163" s="84" t="s">
        <v>297</v>
      </c>
      <c r="D163" s="84" t="s">
        <v>472</v>
      </c>
      <c r="E163" s="86" t="s">
        <v>559</v>
      </c>
      <c r="F163" s="84" t="s">
        <v>377</v>
      </c>
      <c r="G163" s="87">
        <v>7</v>
      </c>
      <c r="H163" s="86" t="s">
        <v>537</v>
      </c>
      <c r="I163" s="87">
        <v>12.6</v>
      </c>
      <c r="J163" s="84">
        <v>12.6</v>
      </c>
      <c r="K163" s="84"/>
      <c r="L163" s="84"/>
      <c r="M163" s="84"/>
      <c r="N163" s="84"/>
      <c r="O163" s="84">
        <v>40</v>
      </c>
      <c r="P163" s="84">
        <v>163</v>
      </c>
      <c r="Q163" s="84">
        <v>14</v>
      </c>
      <c r="R163" s="84">
        <v>52</v>
      </c>
      <c r="S163" s="84">
        <v>1</v>
      </c>
      <c r="T163" s="84"/>
      <c r="U163" s="84"/>
    </row>
    <row r="164" s="54" customFormat="1" customHeight="1" spans="1:21">
      <c r="A164" s="84">
        <v>13</v>
      </c>
      <c r="B164" s="84" t="s">
        <v>321</v>
      </c>
      <c r="C164" s="84" t="s">
        <v>322</v>
      </c>
      <c r="D164" s="84" t="s">
        <v>479</v>
      </c>
      <c r="E164" s="86" t="s">
        <v>560</v>
      </c>
      <c r="F164" s="84" t="s">
        <v>377</v>
      </c>
      <c r="G164" s="87">
        <v>15</v>
      </c>
      <c r="H164" s="86" t="s">
        <v>537</v>
      </c>
      <c r="I164" s="87">
        <f t="shared" ref="I164:I167" si="15">G164*2</f>
        <v>30</v>
      </c>
      <c r="J164" s="84">
        <v>30</v>
      </c>
      <c r="K164" s="84"/>
      <c r="L164" s="84"/>
      <c r="M164" s="84"/>
      <c r="N164" s="84"/>
      <c r="O164" s="84">
        <v>17</v>
      </c>
      <c r="P164" s="84">
        <v>43</v>
      </c>
      <c r="Q164" s="84">
        <v>10</v>
      </c>
      <c r="R164" s="84">
        <v>32</v>
      </c>
      <c r="S164" s="84">
        <v>1</v>
      </c>
      <c r="T164" s="84"/>
      <c r="U164" s="84"/>
    </row>
    <row r="165" s="54" customFormat="1" customHeight="1" spans="1:21">
      <c r="A165" s="84">
        <v>14</v>
      </c>
      <c r="B165" s="84" t="s">
        <v>321</v>
      </c>
      <c r="C165" s="84" t="s">
        <v>481</v>
      </c>
      <c r="D165" s="84" t="s">
        <v>561</v>
      </c>
      <c r="E165" s="86" t="s">
        <v>562</v>
      </c>
      <c r="F165" s="84" t="s">
        <v>377</v>
      </c>
      <c r="G165" s="87">
        <v>22</v>
      </c>
      <c r="H165" s="86" t="s">
        <v>537</v>
      </c>
      <c r="I165" s="87">
        <f t="shared" si="15"/>
        <v>44</v>
      </c>
      <c r="J165" s="84">
        <v>44</v>
      </c>
      <c r="K165" s="84"/>
      <c r="L165" s="84"/>
      <c r="M165" s="84"/>
      <c r="N165" s="84"/>
      <c r="O165" s="84">
        <v>67</v>
      </c>
      <c r="P165" s="84">
        <v>268</v>
      </c>
      <c r="Q165" s="84">
        <v>20</v>
      </c>
      <c r="R165" s="84">
        <v>75</v>
      </c>
      <c r="S165" s="84">
        <v>1</v>
      </c>
      <c r="T165" s="84"/>
      <c r="U165" s="84"/>
    </row>
    <row r="166" s="54" customFormat="1" customHeight="1" spans="1:21">
      <c r="A166" s="84">
        <v>15</v>
      </c>
      <c r="B166" s="84" t="s">
        <v>321</v>
      </c>
      <c r="C166" s="84" t="s">
        <v>322</v>
      </c>
      <c r="D166" s="84" t="s">
        <v>479</v>
      </c>
      <c r="E166" s="86" t="s">
        <v>563</v>
      </c>
      <c r="F166" s="84" t="s">
        <v>377</v>
      </c>
      <c r="G166" s="84">
        <v>12</v>
      </c>
      <c r="H166" s="86" t="s">
        <v>537</v>
      </c>
      <c r="I166" s="87">
        <v>22.8</v>
      </c>
      <c r="J166" s="84">
        <v>22.8</v>
      </c>
      <c r="K166" s="84"/>
      <c r="L166" s="84"/>
      <c r="M166" s="84"/>
      <c r="N166" s="84"/>
      <c r="O166" s="84">
        <v>24</v>
      </c>
      <c r="P166" s="84">
        <v>88</v>
      </c>
      <c r="Q166" s="84">
        <v>10</v>
      </c>
      <c r="R166" s="84">
        <v>32</v>
      </c>
      <c r="S166" s="84">
        <v>1</v>
      </c>
      <c r="T166" s="84"/>
      <c r="U166" s="84"/>
    </row>
    <row r="167" s="54" customFormat="1" customHeight="1" spans="1:21">
      <c r="A167" s="84">
        <v>16</v>
      </c>
      <c r="B167" s="84" t="s">
        <v>247</v>
      </c>
      <c r="C167" s="84" t="s">
        <v>494</v>
      </c>
      <c r="D167" s="84" t="s">
        <v>564</v>
      </c>
      <c r="E167" s="86" t="s">
        <v>565</v>
      </c>
      <c r="F167" s="84" t="s">
        <v>377</v>
      </c>
      <c r="G167" s="87">
        <v>18</v>
      </c>
      <c r="H167" s="86" t="s">
        <v>537</v>
      </c>
      <c r="I167" s="87">
        <f t="shared" si="15"/>
        <v>36</v>
      </c>
      <c r="J167" s="84">
        <v>36</v>
      </c>
      <c r="K167" s="84"/>
      <c r="L167" s="84"/>
      <c r="M167" s="84"/>
      <c r="N167" s="84"/>
      <c r="O167" s="84">
        <v>68</v>
      </c>
      <c r="P167" s="84">
        <v>231</v>
      </c>
      <c r="Q167" s="84">
        <v>29</v>
      </c>
      <c r="R167" s="84">
        <v>91</v>
      </c>
      <c r="S167" s="84">
        <v>1</v>
      </c>
      <c r="T167" s="105"/>
      <c r="U167" s="84"/>
    </row>
    <row r="168" s="54" customFormat="1" customHeight="1" spans="1:21">
      <c r="A168" s="84">
        <v>17</v>
      </c>
      <c r="B168" s="84" t="s">
        <v>342</v>
      </c>
      <c r="C168" s="84" t="s">
        <v>510</v>
      </c>
      <c r="D168" s="84" t="s">
        <v>511</v>
      </c>
      <c r="E168" s="86" t="s">
        <v>566</v>
      </c>
      <c r="F168" s="84" t="s">
        <v>377</v>
      </c>
      <c r="G168" s="87">
        <v>6</v>
      </c>
      <c r="H168" s="86" t="s">
        <v>537</v>
      </c>
      <c r="I168" s="87">
        <v>12</v>
      </c>
      <c r="J168" s="84">
        <v>12</v>
      </c>
      <c r="K168" s="84"/>
      <c r="L168" s="84"/>
      <c r="M168" s="84"/>
      <c r="N168" s="84"/>
      <c r="O168" s="100">
        <v>106</v>
      </c>
      <c r="P168" s="100">
        <v>303</v>
      </c>
      <c r="Q168" s="87">
        <v>39</v>
      </c>
      <c r="R168" s="87">
        <v>144</v>
      </c>
      <c r="S168" s="84">
        <v>1</v>
      </c>
      <c r="T168" s="84"/>
      <c r="U168" s="84"/>
    </row>
    <row r="169" s="54" customFormat="1" customHeight="1" spans="1:21">
      <c r="A169" s="84">
        <v>18</v>
      </c>
      <c r="B169" s="89" t="s">
        <v>529</v>
      </c>
      <c r="C169" s="89" t="s">
        <v>567</v>
      </c>
      <c r="D169" s="89" t="s">
        <v>568</v>
      </c>
      <c r="E169" s="86" t="s">
        <v>569</v>
      </c>
      <c r="F169" s="84" t="s">
        <v>377</v>
      </c>
      <c r="G169" s="87">
        <v>17</v>
      </c>
      <c r="H169" s="86" t="s">
        <v>537</v>
      </c>
      <c r="I169" s="87">
        <v>27.2</v>
      </c>
      <c r="J169" s="84">
        <v>27.2</v>
      </c>
      <c r="K169" s="84"/>
      <c r="L169" s="84"/>
      <c r="M169" s="84"/>
      <c r="N169" s="84"/>
      <c r="O169" s="84">
        <v>24</v>
      </c>
      <c r="P169" s="84">
        <v>92</v>
      </c>
      <c r="Q169" s="84">
        <v>9</v>
      </c>
      <c r="R169" s="84">
        <v>36</v>
      </c>
      <c r="S169" s="84">
        <v>1</v>
      </c>
      <c r="T169" s="84"/>
      <c r="U169" s="84"/>
    </row>
    <row r="170" s="54" customFormat="1" customHeight="1" spans="1:21">
      <c r="A170" s="84">
        <v>1</v>
      </c>
      <c r="B170" s="90" t="s">
        <v>529</v>
      </c>
      <c r="C170" s="91" t="s">
        <v>570</v>
      </c>
      <c r="D170" s="91" t="s">
        <v>571</v>
      </c>
      <c r="E170" s="92" t="s">
        <v>572</v>
      </c>
      <c r="F170" s="90" t="s">
        <v>35</v>
      </c>
      <c r="G170" s="91">
        <v>3.5</v>
      </c>
      <c r="H170" s="93" t="s">
        <v>573</v>
      </c>
      <c r="I170" s="101">
        <v>54</v>
      </c>
      <c r="J170" s="90">
        <v>54</v>
      </c>
      <c r="K170" s="90"/>
      <c r="L170" s="91"/>
      <c r="M170" s="91"/>
      <c r="N170" s="91"/>
      <c r="O170" s="88">
        <v>38</v>
      </c>
      <c r="P170" s="88">
        <v>142</v>
      </c>
      <c r="Q170" s="88">
        <v>14</v>
      </c>
      <c r="R170" s="88">
        <v>64</v>
      </c>
      <c r="S170" s="88">
        <v>1</v>
      </c>
      <c r="T170" s="88"/>
      <c r="U170" s="84"/>
    </row>
    <row r="171" s="54" customFormat="1" customHeight="1" spans="1:21">
      <c r="A171" s="84">
        <v>2</v>
      </c>
      <c r="B171" s="84" t="s">
        <v>436</v>
      </c>
      <c r="C171" s="84" t="s">
        <v>574</v>
      </c>
      <c r="D171" s="84" t="s">
        <v>575</v>
      </c>
      <c r="E171" s="86" t="s">
        <v>576</v>
      </c>
      <c r="F171" s="84" t="s">
        <v>577</v>
      </c>
      <c r="G171" s="87">
        <v>4</v>
      </c>
      <c r="H171" s="86" t="s">
        <v>578</v>
      </c>
      <c r="I171" s="87">
        <v>34</v>
      </c>
      <c r="J171" s="84">
        <v>34</v>
      </c>
      <c r="K171" s="84"/>
      <c r="L171" s="84"/>
      <c r="M171" s="84"/>
      <c r="N171" s="84"/>
      <c r="O171" s="84">
        <v>182</v>
      </c>
      <c r="P171" s="84">
        <v>671</v>
      </c>
      <c r="Q171" s="84">
        <v>82</v>
      </c>
      <c r="R171" s="84">
        <v>220</v>
      </c>
      <c r="S171" s="84">
        <v>1</v>
      </c>
      <c r="T171" s="84"/>
      <c r="U171" s="84"/>
    </row>
    <row r="172" s="54" customFormat="1" customHeight="1" spans="1:21">
      <c r="A172" s="84">
        <v>3</v>
      </c>
      <c r="B172" s="84" t="s">
        <v>436</v>
      </c>
      <c r="C172" s="84" t="s">
        <v>579</v>
      </c>
      <c r="D172" s="84" t="s">
        <v>580</v>
      </c>
      <c r="E172" s="86" t="s">
        <v>576</v>
      </c>
      <c r="F172" s="84" t="s">
        <v>577</v>
      </c>
      <c r="G172" s="87">
        <v>4</v>
      </c>
      <c r="H172" s="86" t="s">
        <v>578</v>
      </c>
      <c r="I172" s="87">
        <v>27</v>
      </c>
      <c r="J172" s="84">
        <v>27</v>
      </c>
      <c r="K172" s="84"/>
      <c r="L172" s="84"/>
      <c r="M172" s="84"/>
      <c r="N172" s="84"/>
      <c r="O172" s="84">
        <v>133</v>
      </c>
      <c r="P172" s="84">
        <v>431</v>
      </c>
      <c r="Q172" s="84">
        <v>45</v>
      </c>
      <c r="R172" s="84">
        <v>149</v>
      </c>
      <c r="S172" s="88">
        <v>1</v>
      </c>
      <c r="T172" s="84"/>
      <c r="U172" s="84"/>
    </row>
    <row r="173" s="54" customFormat="1" customHeight="1" spans="1:21">
      <c r="A173" s="84">
        <v>4</v>
      </c>
      <c r="B173" s="84" t="s">
        <v>232</v>
      </c>
      <c r="C173" s="84" t="s">
        <v>254</v>
      </c>
      <c r="D173" s="84" t="s">
        <v>581</v>
      </c>
      <c r="E173" s="86" t="s">
        <v>576</v>
      </c>
      <c r="F173" s="84" t="s">
        <v>577</v>
      </c>
      <c r="G173" s="87">
        <v>2</v>
      </c>
      <c r="H173" s="86" t="s">
        <v>578</v>
      </c>
      <c r="I173" s="87">
        <v>2.2</v>
      </c>
      <c r="J173" s="84">
        <v>2.2</v>
      </c>
      <c r="K173" s="84"/>
      <c r="L173" s="84"/>
      <c r="M173" s="84"/>
      <c r="N173" s="84"/>
      <c r="O173" s="84">
        <v>20</v>
      </c>
      <c r="P173" s="84">
        <v>107</v>
      </c>
      <c r="Q173" s="84">
        <v>4</v>
      </c>
      <c r="R173" s="84">
        <v>18</v>
      </c>
      <c r="S173" s="84">
        <v>1</v>
      </c>
      <c r="T173" s="84"/>
      <c r="U173" s="84"/>
    </row>
    <row r="174" s="54" customFormat="1" customHeight="1" spans="1:21">
      <c r="A174" s="84">
        <v>5</v>
      </c>
      <c r="B174" s="84" t="s">
        <v>529</v>
      </c>
      <c r="C174" s="84" t="s">
        <v>582</v>
      </c>
      <c r="D174" s="84" t="s">
        <v>582</v>
      </c>
      <c r="E174" s="86" t="s">
        <v>583</v>
      </c>
      <c r="F174" s="84" t="s">
        <v>577</v>
      </c>
      <c r="G174" s="87">
        <v>1</v>
      </c>
      <c r="H174" s="86" t="s">
        <v>584</v>
      </c>
      <c r="I174" s="87">
        <v>18.6</v>
      </c>
      <c r="J174" s="84">
        <v>18.6</v>
      </c>
      <c r="K174" s="84"/>
      <c r="L174" s="84"/>
      <c r="M174" s="84"/>
      <c r="N174" s="84"/>
      <c r="O174" s="84">
        <v>240</v>
      </c>
      <c r="P174" s="84">
        <v>882</v>
      </c>
      <c r="Q174" s="84">
        <v>84</v>
      </c>
      <c r="R174" s="84">
        <v>341</v>
      </c>
      <c r="S174" s="84">
        <v>1</v>
      </c>
      <c r="T174" s="84"/>
      <c r="U174" s="84"/>
    </row>
    <row r="175" s="54" customFormat="1" customHeight="1" spans="1:21">
      <c r="A175" s="84">
        <v>1</v>
      </c>
      <c r="B175" s="84" t="s">
        <v>585</v>
      </c>
      <c r="C175" s="85" t="s">
        <v>585</v>
      </c>
      <c r="D175" s="84" t="s">
        <v>585</v>
      </c>
      <c r="E175" s="86"/>
      <c r="F175" s="84"/>
      <c r="G175" s="87"/>
      <c r="H175" s="86" t="s">
        <v>586</v>
      </c>
      <c r="I175" s="87">
        <v>1138</v>
      </c>
      <c r="J175" s="84">
        <v>1138</v>
      </c>
      <c r="K175" s="84"/>
      <c r="L175" s="84"/>
      <c r="M175" s="84"/>
      <c r="N175" s="84"/>
      <c r="O175" s="84">
        <v>655</v>
      </c>
      <c r="P175" s="84">
        <v>2624</v>
      </c>
      <c r="Q175" s="84">
        <v>244</v>
      </c>
      <c r="R175" s="84">
        <v>976</v>
      </c>
      <c r="S175" s="84">
        <v>32</v>
      </c>
      <c r="T175" s="84">
        <v>8</v>
      </c>
      <c r="U175" s="84"/>
    </row>
    <row r="176" s="54" customFormat="1" customHeight="1" spans="1:21">
      <c r="A176" s="84">
        <v>1</v>
      </c>
      <c r="B176" s="84" t="s">
        <v>585</v>
      </c>
      <c r="C176" s="84" t="s">
        <v>585</v>
      </c>
      <c r="D176" s="84" t="s">
        <v>585</v>
      </c>
      <c r="E176" s="86"/>
      <c r="F176" s="84"/>
      <c r="G176" s="87"/>
      <c r="H176" s="86" t="s">
        <v>587</v>
      </c>
      <c r="I176" s="87">
        <v>425</v>
      </c>
      <c r="J176" s="84">
        <v>425</v>
      </c>
      <c r="K176" s="84"/>
      <c r="L176" s="84"/>
      <c r="M176" s="84"/>
      <c r="N176" s="84"/>
      <c r="O176" s="84">
        <v>788</v>
      </c>
      <c r="P176" s="84">
        <v>3152</v>
      </c>
      <c r="Q176" s="84">
        <v>321</v>
      </c>
      <c r="R176" s="84">
        <v>1284</v>
      </c>
      <c r="S176" s="84">
        <v>21</v>
      </c>
      <c r="T176" s="84">
        <v>6</v>
      </c>
      <c r="U176" s="84"/>
    </row>
    <row r="177" customHeight="1" spans="1:21">
      <c r="A177" s="94"/>
      <c r="B177" s="94"/>
      <c r="C177" s="94" t="s">
        <v>15</v>
      </c>
      <c r="D177" s="94"/>
      <c r="E177" s="94"/>
      <c r="F177" s="94"/>
      <c r="G177" s="94"/>
      <c r="H177" s="94"/>
      <c r="I177" s="94">
        <v>2052.01</v>
      </c>
      <c r="J177" s="94"/>
      <c r="K177" s="94">
        <v>2052.01</v>
      </c>
      <c r="L177" s="94"/>
      <c r="M177" s="94"/>
      <c r="N177" s="94"/>
      <c r="O177" s="94">
        <v>2645</v>
      </c>
      <c r="P177" s="94">
        <v>9518</v>
      </c>
      <c r="Q177" s="94">
        <v>535</v>
      </c>
      <c r="R177" s="94">
        <v>2096</v>
      </c>
      <c r="S177" s="94">
        <v>8</v>
      </c>
      <c r="T177" s="94">
        <v>23</v>
      </c>
      <c r="U177" s="94"/>
    </row>
    <row r="178" customHeight="1" spans="1:21">
      <c r="A178" s="84">
        <v>1</v>
      </c>
      <c r="B178" s="84" t="s">
        <v>31</v>
      </c>
      <c r="C178" s="84" t="s">
        <v>43</v>
      </c>
      <c r="D178" s="84" t="s">
        <v>588</v>
      </c>
      <c r="E178" s="68" t="s">
        <v>589</v>
      </c>
      <c r="F178" s="68" t="s">
        <v>35</v>
      </c>
      <c r="G178" s="84">
        <v>3</v>
      </c>
      <c r="H178" s="86" t="s">
        <v>218</v>
      </c>
      <c r="I178" s="84">
        <f>G178*19</f>
        <v>57</v>
      </c>
      <c r="J178" s="68"/>
      <c r="K178" s="84">
        <v>57</v>
      </c>
      <c r="L178" s="68"/>
      <c r="M178" s="68"/>
      <c r="N178" s="68"/>
      <c r="O178" s="84">
        <v>67</v>
      </c>
      <c r="P178" s="84">
        <v>254</v>
      </c>
      <c r="Q178" s="84">
        <v>14</v>
      </c>
      <c r="R178" s="84">
        <v>56</v>
      </c>
      <c r="S178" s="84"/>
      <c r="T178" s="68" t="s">
        <v>590</v>
      </c>
      <c r="U178" s="68"/>
    </row>
    <row r="179" customHeight="1" spans="1:21">
      <c r="A179" s="84">
        <v>2</v>
      </c>
      <c r="B179" s="84" t="s">
        <v>89</v>
      </c>
      <c r="C179" s="84" t="s">
        <v>177</v>
      </c>
      <c r="D179" s="84" t="s">
        <v>591</v>
      </c>
      <c r="E179" s="68" t="s">
        <v>592</v>
      </c>
      <c r="F179" s="68" t="s">
        <v>35</v>
      </c>
      <c r="G179" s="84">
        <v>2</v>
      </c>
      <c r="H179" s="86" t="s">
        <v>218</v>
      </c>
      <c r="I179" s="84">
        <f>G179*19</f>
        <v>38</v>
      </c>
      <c r="J179" s="68"/>
      <c r="K179" s="84">
        <v>38</v>
      </c>
      <c r="L179" s="68"/>
      <c r="M179" s="68"/>
      <c r="N179" s="68"/>
      <c r="O179" s="84">
        <v>83</v>
      </c>
      <c r="P179" s="84">
        <v>382</v>
      </c>
      <c r="Q179" s="84">
        <v>17</v>
      </c>
      <c r="R179" s="84">
        <v>68</v>
      </c>
      <c r="S179" s="84"/>
      <c r="T179" s="68" t="s">
        <v>590</v>
      </c>
      <c r="U179" s="68"/>
    </row>
    <row r="180" customHeight="1" spans="1:21">
      <c r="A180" s="84">
        <v>3</v>
      </c>
      <c r="B180" s="84" t="s">
        <v>593</v>
      </c>
      <c r="C180" s="84" t="s">
        <v>594</v>
      </c>
      <c r="D180" s="84" t="s">
        <v>595</v>
      </c>
      <c r="E180" s="68" t="s">
        <v>596</v>
      </c>
      <c r="F180" s="68" t="s">
        <v>35</v>
      </c>
      <c r="G180" s="84">
        <v>2.18</v>
      </c>
      <c r="H180" s="86" t="s">
        <v>218</v>
      </c>
      <c r="I180" s="84">
        <v>41</v>
      </c>
      <c r="J180" s="68"/>
      <c r="K180" s="84">
        <v>41</v>
      </c>
      <c r="L180" s="68"/>
      <c r="M180" s="68"/>
      <c r="N180" s="68"/>
      <c r="O180" s="84">
        <v>56</v>
      </c>
      <c r="P180" s="84">
        <v>245</v>
      </c>
      <c r="Q180" s="84">
        <v>18</v>
      </c>
      <c r="R180" s="84">
        <v>76</v>
      </c>
      <c r="S180" s="68" t="s">
        <v>590</v>
      </c>
      <c r="T180" s="68"/>
      <c r="U180" s="68"/>
    </row>
    <row r="181" customHeight="1" spans="1:21">
      <c r="A181" s="84"/>
      <c r="B181" s="84"/>
      <c r="C181" s="84" t="s">
        <v>435</v>
      </c>
      <c r="D181" s="84"/>
      <c r="E181" s="68"/>
      <c r="F181" s="68"/>
      <c r="G181" s="84">
        <f>SUM(G178:G180)</f>
        <v>7.18</v>
      </c>
      <c r="H181" s="86"/>
      <c r="I181" s="84">
        <f>SUM(I178:I180)</f>
        <v>136</v>
      </c>
      <c r="J181" s="68"/>
      <c r="K181" s="84">
        <f>SUM(K178:K180)</f>
        <v>136</v>
      </c>
      <c r="L181" s="68"/>
      <c r="M181" s="68"/>
      <c r="N181" s="68"/>
      <c r="O181" s="84">
        <f t="shared" ref="O181:R181" si="16">SUM(O178:O180)</f>
        <v>206</v>
      </c>
      <c r="P181" s="84">
        <f t="shared" si="16"/>
        <v>881</v>
      </c>
      <c r="Q181" s="84">
        <f t="shared" si="16"/>
        <v>49</v>
      </c>
      <c r="R181" s="84">
        <f t="shared" si="16"/>
        <v>200</v>
      </c>
      <c r="S181" s="84"/>
      <c r="T181" s="68"/>
      <c r="U181" s="68"/>
    </row>
    <row r="182" customHeight="1" spans="1:21">
      <c r="A182" s="84">
        <v>1</v>
      </c>
      <c r="B182" s="84" t="s">
        <v>31</v>
      </c>
      <c r="C182" s="84" t="s">
        <v>65</v>
      </c>
      <c r="D182" s="84" t="s">
        <v>597</v>
      </c>
      <c r="E182" s="68" t="s">
        <v>598</v>
      </c>
      <c r="F182" s="68" t="s">
        <v>35</v>
      </c>
      <c r="G182" s="84">
        <v>2.5</v>
      </c>
      <c r="H182" s="86" t="s">
        <v>440</v>
      </c>
      <c r="I182" s="87">
        <f t="shared" ref="I182:I185" si="17">G182*38</f>
        <v>95</v>
      </c>
      <c r="J182" s="68"/>
      <c r="K182" s="87">
        <v>95</v>
      </c>
      <c r="L182" s="68"/>
      <c r="M182" s="68"/>
      <c r="N182" s="68"/>
      <c r="O182" s="84">
        <v>250</v>
      </c>
      <c r="P182" s="84">
        <v>1030</v>
      </c>
      <c r="Q182" s="84">
        <v>24</v>
      </c>
      <c r="R182" s="84">
        <v>98</v>
      </c>
      <c r="S182" s="84"/>
      <c r="T182" s="68" t="s">
        <v>590</v>
      </c>
      <c r="U182" s="68"/>
    </row>
    <row r="183" customHeight="1" spans="1:21">
      <c r="A183" s="84">
        <v>2</v>
      </c>
      <c r="B183" s="95" t="s">
        <v>31</v>
      </c>
      <c r="C183" s="95" t="s">
        <v>83</v>
      </c>
      <c r="D183" s="95" t="s">
        <v>599</v>
      </c>
      <c r="E183" s="96" t="s">
        <v>600</v>
      </c>
      <c r="F183" s="96" t="s">
        <v>35</v>
      </c>
      <c r="G183" s="95">
        <v>2</v>
      </c>
      <c r="H183" s="97" t="s">
        <v>440</v>
      </c>
      <c r="I183" s="102">
        <f t="shared" si="17"/>
        <v>76</v>
      </c>
      <c r="J183" s="68"/>
      <c r="K183" s="87">
        <v>76</v>
      </c>
      <c r="L183" s="68"/>
      <c r="M183" s="68"/>
      <c r="N183" s="68"/>
      <c r="O183" s="84">
        <v>156</v>
      </c>
      <c r="P183" s="84">
        <v>600</v>
      </c>
      <c r="Q183" s="84">
        <v>23</v>
      </c>
      <c r="R183" s="84">
        <v>88</v>
      </c>
      <c r="S183" s="84"/>
      <c r="T183" s="68" t="s">
        <v>590</v>
      </c>
      <c r="U183" s="68"/>
    </row>
    <row r="184" customHeight="1" spans="1:21">
      <c r="A184" s="84">
        <v>3</v>
      </c>
      <c r="B184" s="84" t="s">
        <v>31</v>
      </c>
      <c r="C184" s="84" t="s">
        <v>32</v>
      </c>
      <c r="D184" s="84" t="s">
        <v>601</v>
      </c>
      <c r="E184" s="68" t="s">
        <v>602</v>
      </c>
      <c r="F184" s="68" t="s">
        <v>35</v>
      </c>
      <c r="G184" s="84">
        <v>1.5</v>
      </c>
      <c r="H184" s="86" t="s">
        <v>440</v>
      </c>
      <c r="I184" s="87">
        <f t="shared" si="17"/>
        <v>57</v>
      </c>
      <c r="J184" s="68"/>
      <c r="K184" s="87">
        <v>57</v>
      </c>
      <c r="L184" s="68"/>
      <c r="M184" s="68"/>
      <c r="N184" s="68"/>
      <c r="O184" s="84">
        <v>46</v>
      </c>
      <c r="P184" s="84">
        <v>186</v>
      </c>
      <c r="Q184" s="84">
        <v>12</v>
      </c>
      <c r="R184" s="84">
        <v>48</v>
      </c>
      <c r="S184" s="68" t="s">
        <v>590</v>
      </c>
      <c r="T184" s="84"/>
      <c r="U184" s="68"/>
    </row>
    <row r="185" customHeight="1" spans="1:21">
      <c r="A185" s="84">
        <v>4</v>
      </c>
      <c r="B185" s="84" t="s">
        <v>603</v>
      </c>
      <c r="C185" s="84" t="s">
        <v>274</v>
      </c>
      <c r="D185" s="84" t="s">
        <v>604</v>
      </c>
      <c r="E185" s="68" t="s">
        <v>605</v>
      </c>
      <c r="F185" s="68" t="s">
        <v>35</v>
      </c>
      <c r="G185" s="84">
        <v>2.2</v>
      </c>
      <c r="H185" s="86" t="s">
        <v>440</v>
      </c>
      <c r="I185" s="87">
        <f t="shared" si="17"/>
        <v>83.6</v>
      </c>
      <c r="J185" s="68"/>
      <c r="K185" s="87">
        <v>83.6</v>
      </c>
      <c r="L185" s="68"/>
      <c r="M185" s="68"/>
      <c r="N185" s="68"/>
      <c r="O185" s="84">
        <v>77</v>
      </c>
      <c r="P185" s="84">
        <v>193</v>
      </c>
      <c r="Q185" s="84">
        <v>32</v>
      </c>
      <c r="R185" s="84">
        <v>131</v>
      </c>
      <c r="S185" s="68"/>
      <c r="T185" s="68" t="s">
        <v>590</v>
      </c>
      <c r="U185" s="66"/>
    </row>
    <row r="186" customHeight="1" spans="1:21">
      <c r="A186" s="84">
        <v>5</v>
      </c>
      <c r="B186" s="84" t="s">
        <v>606</v>
      </c>
      <c r="C186" s="84" t="s">
        <v>607</v>
      </c>
      <c r="D186" s="84" t="s">
        <v>608</v>
      </c>
      <c r="E186" s="68" t="s">
        <v>609</v>
      </c>
      <c r="F186" s="68" t="s">
        <v>35</v>
      </c>
      <c r="G186" s="87">
        <v>3.8</v>
      </c>
      <c r="H186" s="86" t="s">
        <v>440</v>
      </c>
      <c r="I186" s="87">
        <v>144.31</v>
      </c>
      <c r="J186" s="84"/>
      <c r="K186" s="87">
        <v>144.31</v>
      </c>
      <c r="L186" s="68"/>
      <c r="M186" s="68"/>
      <c r="N186" s="68"/>
      <c r="O186" s="84">
        <v>41</v>
      </c>
      <c r="P186" s="84">
        <v>176</v>
      </c>
      <c r="Q186" s="84">
        <v>14</v>
      </c>
      <c r="R186" s="84">
        <v>56</v>
      </c>
      <c r="S186" s="68" t="s">
        <v>590</v>
      </c>
      <c r="T186" s="84"/>
      <c r="U186" s="66"/>
    </row>
    <row r="187" customHeight="1" spans="1:21">
      <c r="A187" s="84">
        <v>6</v>
      </c>
      <c r="B187" s="84" t="s">
        <v>108</v>
      </c>
      <c r="C187" s="84" t="s">
        <v>120</v>
      </c>
      <c r="D187" s="84" t="s">
        <v>610</v>
      </c>
      <c r="E187" s="68" t="s">
        <v>611</v>
      </c>
      <c r="F187" s="68" t="s">
        <v>35</v>
      </c>
      <c r="G187" s="84">
        <v>2</v>
      </c>
      <c r="H187" s="86" t="s">
        <v>440</v>
      </c>
      <c r="I187" s="87">
        <f t="shared" ref="I187:I193" si="18">G187*38</f>
        <v>76</v>
      </c>
      <c r="J187" s="68"/>
      <c r="K187" s="87">
        <v>76</v>
      </c>
      <c r="L187" s="68"/>
      <c r="M187" s="68"/>
      <c r="N187" s="68"/>
      <c r="O187" s="84">
        <v>64</v>
      </c>
      <c r="P187" s="84">
        <v>300</v>
      </c>
      <c r="Q187" s="84">
        <v>12</v>
      </c>
      <c r="R187" s="84">
        <v>45</v>
      </c>
      <c r="S187" s="104"/>
      <c r="T187" s="68" t="s">
        <v>590</v>
      </c>
      <c r="U187" s="66"/>
    </row>
    <row r="188" customHeight="1" spans="1:21">
      <c r="A188" s="84">
        <v>7</v>
      </c>
      <c r="B188" s="84" t="s">
        <v>108</v>
      </c>
      <c r="C188" s="84" t="s">
        <v>116</v>
      </c>
      <c r="D188" s="84" t="s">
        <v>612</v>
      </c>
      <c r="E188" s="68" t="s">
        <v>613</v>
      </c>
      <c r="F188" s="68" t="s">
        <v>35</v>
      </c>
      <c r="G188" s="84">
        <v>0.76</v>
      </c>
      <c r="H188" s="86" t="s">
        <v>440</v>
      </c>
      <c r="I188" s="87">
        <v>28.8</v>
      </c>
      <c r="J188" s="68"/>
      <c r="K188" s="87">
        <v>28.8</v>
      </c>
      <c r="L188" s="68"/>
      <c r="M188" s="68"/>
      <c r="N188" s="68"/>
      <c r="O188" s="84">
        <v>56</v>
      </c>
      <c r="P188" s="84">
        <v>224</v>
      </c>
      <c r="Q188" s="84">
        <v>22</v>
      </c>
      <c r="R188" s="84">
        <v>91</v>
      </c>
      <c r="S188" s="104"/>
      <c r="T188" s="68" t="s">
        <v>590</v>
      </c>
      <c r="U188" s="66"/>
    </row>
    <row r="189" customHeight="1" spans="1:21">
      <c r="A189" s="84">
        <v>8</v>
      </c>
      <c r="B189" s="84" t="s">
        <v>108</v>
      </c>
      <c r="C189" s="84" t="s">
        <v>614</v>
      </c>
      <c r="D189" s="84" t="s">
        <v>615</v>
      </c>
      <c r="E189" s="68" t="s">
        <v>616</v>
      </c>
      <c r="F189" s="68" t="s">
        <v>35</v>
      </c>
      <c r="G189" s="84">
        <v>0.54</v>
      </c>
      <c r="H189" s="86" t="s">
        <v>440</v>
      </c>
      <c r="I189" s="87">
        <v>20.44</v>
      </c>
      <c r="J189" s="84"/>
      <c r="K189" s="87">
        <v>20.44</v>
      </c>
      <c r="L189" s="68"/>
      <c r="M189" s="68"/>
      <c r="N189" s="68"/>
      <c r="O189" s="84">
        <v>88</v>
      </c>
      <c r="P189" s="84">
        <v>356</v>
      </c>
      <c r="Q189" s="84">
        <v>12</v>
      </c>
      <c r="R189" s="84">
        <v>46</v>
      </c>
      <c r="S189" s="66"/>
      <c r="T189" s="104" t="s">
        <v>590</v>
      </c>
      <c r="U189" s="66"/>
    </row>
    <row r="190" customHeight="1" spans="1:21">
      <c r="A190" s="84">
        <v>9</v>
      </c>
      <c r="B190" s="84" t="s">
        <v>108</v>
      </c>
      <c r="C190" s="84" t="s">
        <v>120</v>
      </c>
      <c r="D190" s="84" t="s">
        <v>617</v>
      </c>
      <c r="E190" s="86" t="s">
        <v>618</v>
      </c>
      <c r="F190" s="68" t="s">
        <v>35</v>
      </c>
      <c r="G190" s="84">
        <v>2.4</v>
      </c>
      <c r="H190" s="86" t="s">
        <v>440</v>
      </c>
      <c r="I190" s="87">
        <f t="shared" si="18"/>
        <v>91.2</v>
      </c>
      <c r="J190" s="84"/>
      <c r="K190" s="87">
        <v>91.2</v>
      </c>
      <c r="L190" s="68"/>
      <c r="M190" s="68"/>
      <c r="N190" s="68"/>
      <c r="O190" s="84">
        <v>44</v>
      </c>
      <c r="P190" s="84">
        <v>203</v>
      </c>
      <c r="Q190" s="84">
        <v>15</v>
      </c>
      <c r="R190" s="84">
        <v>60</v>
      </c>
      <c r="S190" s="66"/>
      <c r="T190" s="104" t="s">
        <v>590</v>
      </c>
      <c r="U190" s="66"/>
    </row>
    <row r="191" customHeight="1" spans="1:21">
      <c r="A191" s="84">
        <v>10</v>
      </c>
      <c r="B191" s="84" t="s">
        <v>108</v>
      </c>
      <c r="C191" s="84" t="s">
        <v>120</v>
      </c>
      <c r="D191" s="84" t="s">
        <v>619</v>
      </c>
      <c r="E191" s="86" t="s">
        <v>620</v>
      </c>
      <c r="F191" s="68" t="s">
        <v>35</v>
      </c>
      <c r="G191" s="84">
        <v>1.5</v>
      </c>
      <c r="H191" s="86" t="s">
        <v>440</v>
      </c>
      <c r="I191" s="87">
        <f t="shared" si="18"/>
        <v>57</v>
      </c>
      <c r="J191" s="84"/>
      <c r="K191" s="87">
        <v>57</v>
      </c>
      <c r="L191" s="68"/>
      <c r="M191" s="68"/>
      <c r="N191" s="68"/>
      <c r="O191" s="84">
        <v>80</v>
      </c>
      <c r="P191" s="84">
        <v>221</v>
      </c>
      <c r="Q191" s="84">
        <v>35</v>
      </c>
      <c r="R191" s="84">
        <v>144</v>
      </c>
      <c r="S191" s="66"/>
      <c r="T191" s="104" t="s">
        <v>590</v>
      </c>
      <c r="U191" s="66"/>
    </row>
    <row r="192" customHeight="1" spans="1:21">
      <c r="A192" s="84">
        <v>11</v>
      </c>
      <c r="B192" s="84" t="s">
        <v>108</v>
      </c>
      <c r="C192" s="84" t="s">
        <v>128</v>
      </c>
      <c r="D192" s="84" t="s">
        <v>621</v>
      </c>
      <c r="E192" s="68" t="s">
        <v>622</v>
      </c>
      <c r="F192" s="68" t="s">
        <v>35</v>
      </c>
      <c r="G192" s="84">
        <v>0.7</v>
      </c>
      <c r="H192" s="86" t="s">
        <v>440</v>
      </c>
      <c r="I192" s="87">
        <f t="shared" si="18"/>
        <v>26.6</v>
      </c>
      <c r="J192" s="68"/>
      <c r="K192" s="87">
        <v>26.6</v>
      </c>
      <c r="L192" s="68"/>
      <c r="M192" s="68"/>
      <c r="N192" s="68"/>
      <c r="O192" s="84">
        <v>164</v>
      </c>
      <c r="P192" s="84">
        <v>494</v>
      </c>
      <c r="Q192" s="84">
        <v>22</v>
      </c>
      <c r="R192" s="84">
        <v>98</v>
      </c>
      <c r="S192" s="104"/>
      <c r="T192" s="104" t="s">
        <v>590</v>
      </c>
      <c r="U192" s="66"/>
    </row>
    <row r="193" customHeight="1" spans="1:21">
      <c r="A193" s="84">
        <v>12</v>
      </c>
      <c r="B193" s="84" t="s">
        <v>108</v>
      </c>
      <c r="C193" s="84" t="s">
        <v>109</v>
      </c>
      <c r="D193" s="84" t="s">
        <v>623</v>
      </c>
      <c r="E193" s="68" t="s">
        <v>624</v>
      </c>
      <c r="F193" s="68" t="s">
        <v>35</v>
      </c>
      <c r="G193" s="84">
        <v>2.7</v>
      </c>
      <c r="H193" s="86" t="s">
        <v>440</v>
      </c>
      <c r="I193" s="87">
        <f t="shared" si="18"/>
        <v>102.6</v>
      </c>
      <c r="J193" s="68"/>
      <c r="K193" s="87">
        <v>102.6</v>
      </c>
      <c r="L193" s="68"/>
      <c r="M193" s="68"/>
      <c r="N193" s="68"/>
      <c r="O193" s="84">
        <v>32</v>
      </c>
      <c r="P193" s="84">
        <v>119</v>
      </c>
      <c r="Q193" s="84">
        <v>8</v>
      </c>
      <c r="R193" s="84">
        <v>36</v>
      </c>
      <c r="S193" s="68" t="s">
        <v>590</v>
      </c>
      <c r="T193" s="84"/>
      <c r="U193" s="66"/>
    </row>
    <row r="194" customHeight="1" spans="1:21">
      <c r="A194" s="84">
        <v>13</v>
      </c>
      <c r="B194" s="84" t="s">
        <v>108</v>
      </c>
      <c r="C194" s="84" t="s">
        <v>625</v>
      </c>
      <c r="D194" s="84" t="s">
        <v>626</v>
      </c>
      <c r="E194" s="68" t="s">
        <v>627</v>
      </c>
      <c r="F194" s="68" t="s">
        <v>35</v>
      </c>
      <c r="G194" s="87">
        <v>1.6</v>
      </c>
      <c r="H194" s="86" t="s">
        <v>440</v>
      </c>
      <c r="I194" s="87">
        <v>60.8</v>
      </c>
      <c r="J194" s="84"/>
      <c r="K194" s="87">
        <v>60.8</v>
      </c>
      <c r="L194" s="68"/>
      <c r="M194" s="68"/>
      <c r="N194" s="68"/>
      <c r="O194" s="84">
        <v>39</v>
      </c>
      <c r="P194" s="84">
        <v>157</v>
      </c>
      <c r="Q194" s="84">
        <v>12</v>
      </c>
      <c r="R194" s="84">
        <v>46</v>
      </c>
      <c r="S194" s="84"/>
      <c r="T194" s="68" t="s">
        <v>590</v>
      </c>
      <c r="U194" s="66"/>
    </row>
    <row r="195" customHeight="1" spans="1:21">
      <c r="A195" s="84">
        <v>14</v>
      </c>
      <c r="B195" s="84" t="s">
        <v>628</v>
      </c>
      <c r="C195" s="84" t="s">
        <v>629</v>
      </c>
      <c r="D195" s="84" t="s">
        <v>630</v>
      </c>
      <c r="E195" s="68" t="s">
        <v>631</v>
      </c>
      <c r="F195" s="68" t="s">
        <v>35</v>
      </c>
      <c r="G195" s="84">
        <v>2</v>
      </c>
      <c r="H195" s="86" t="s">
        <v>440</v>
      </c>
      <c r="I195" s="87">
        <f>G195*39</f>
        <v>78</v>
      </c>
      <c r="J195" s="68"/>
      <c r="K195" s="87">
        <v>78</v>
      </c>
      <c r="L195" s="68"/>
      <c r="M195" s="68"/>
      <c r="N195" s="68"/>
      <c r="O195" s="84">
        <v>55</v>
      </c>
      <c r="P195" s="84">
        <v>224</v>
      </c>
      <c r="Q195" s="84">
        <v>25</v>
      </c>
      <c r="R195" s="84">
        <v>104</v>
      </c>
      <c r="S195" s="84"/>
      <c r="T195" s="68" t="s">
        <v>590</v>
      </c>
      <c r="U195" s="68"/>
    </row>
    <row r="196" customHeight="1" spans="1:21">
      <c r="A196" s="84">
        <v>15</v>
      </c>
      <c r="B196" s="84" t="s">
        <v>137</v>
      </c>
      <c r="C196" s="84" t="s">
        <v>632</v>
      </c>
      <c r="D196" s="84" t="s">
        <v>633</v>
      </c>
      <c r="E196" s="68" t="s">
        <v>634</v>
      </c>
      <c r="F196" s="68" t="s">
        <v>35</v>
      </c>
      <c r="G196" s="84">
        <v>2.5</v>
      </c>
      <c r="H196" s="86" t="s">
        <v>440</v>
      </c>
      <c r="I196" s="87">
        <f t="shared" ref="I196:I206" si="19">G196*38</f>
        <v>95</v>
      </c>
      <c r="J196" s="68"/>
      <c r="K196" s="87">
        <v>95</v>
      </c>
      <c r="L196" s="68"/>
      <c r="M196" s="68"/>
      <c r="N196" s="68"/>
      <c r="O196" s="84">
        <v>120</v>
      </c>
      <c r="P196" s="84">
        <v>483</v>
      </c>
      <c r="Q196" s="84">
        <v>35</v>
      </c>
      <c r="R196" s="84">
        <v>140</v>
      </c>
      <c r="S196" s="84"/>
      <c r="T196" s="68" t="s">
        <v>590</v>
      </c>
      <c r="U196" s="68"/>
    </row>
    <row r="197" customHeight="1" spans="1:21">
      <c r="A197" s="84">
        <v>16</v>
      </c>
      <c r="B197" s="84" t="s">
        <v>137</v>
      </c>
      <c r="C197" s="84" t="s">
        <v>635</v>
      </c>
      <c r="D197" s="84" t="s">
        <v>636</v>
      </c>
      <c r="E197" s="86" t="s">
        <v>637</v>
      </c>
      <c r="F197" s="68" t="s">
        <v>35</v>
      </c>
      <c r="G197" s="84">
        <v>0.9</v>
      </c>
      <c r="H197" s="86" t="s">
        <v>440</v>
      </c>
      <c r="I197" s="87">
        <f t="shared" si="19"/>
        <v>34.2</v>
      </c>
      <c r="J197" s="84"/>
      <c r="K197" s="87">
        <v>34.2</v>
      </c>
      <c r="L197" s="68"/>
      <c r="M197" s="68"/>
      <c r="N197" s="68"/>
      <c r="O197" s="84">
        <v>87</v>
      </c>
      <c r="P197" s="84">
        <v>345</v>
      </c>
      <c r="Q197" s="84">
        <v>22</v>
      </c>
      <c r="R197" s="84">
        <v>88</v>
      </c>
      <c r="S197" s="66"/>
      <c r="T197" s="104" t="s">
        <v>590</v>
      </c>
      <c r="U197" s="68"/>
    </row>
    <row r="198" customHeight="1" spans="1:21">
      <c r="A198" s="84">
        <v>17</v>
      </c>
      <c r="B198" s="84" t="s">
        <v>137</v>
      </c>
      <c r="C198" s="95" t="s">
        <v>638</v>
      </c>
      <c r="D198" s="95" t="s">
        <v>639</v>
      </c>
      <c r="E198" s="96" t="s">
        <v>640</v>
      </c>
      <c r="F198" s="96" t="s">
        <v>35</v>
      </c>
      <c r="G198" s="95">
        <v>0.4</v>
      </c>
      <c r="H198" s="97" t="s">
        <v>440</v>
      </c>
      <c r="I198" s="102">
        <f t="shared" si="19"/>
        <v>15.2</v>
      </c>
      <c r="J198" s="68"/>
      <c r="K198" s="87">
        <v>15.2</v>
      </c>
      <c r="L198" s="68"/>
      <c r="M198" s="68"/>
      <c r="N198" s="68"/>
      <c r="O198" s="84">
        <v>42</v>
      </c>
      <c r="P198" s="84">
        <v>132</v>
      </c>
      <c r="Q198" s="84">
        <v>7</v>
      </c>
      <c r="R198" s="84">
        <v>28</v>
      </c>
      <c r="S198" s="68"/>
      <c r="T198" s="68" t="s">
        <v>590</v>
      </c>
      <c r="U198" s="68"/>
    </row>
    <row r="199" customHeight="1" spans="1:21">
      <c r="A199" s="84">
        <v>18</v>
      </c>
      <c r="B199" s="84" t="s">
        <v>146</v>
      </c>
      <c r="C199" s="84" t="s">
        <v>641</v>
      </c>
      <c r="D199" s="84" t="s">
        <v>642</v>
      </c>
      <c r="E199" s="68" t="s">
        <v>643</v>
      </c>
      <c r="F199" s="68" t="s">
        <v>35</v>
      </c>
      <c r="G199" s="84">
        <v>2.5</v>
      </c>
      <c r="H199" s="86" t="s">
        <v>440</v>
      </c>
      <c r="I199" s="87">
        <f t="shared" si="19"/>
        <v>95</v>
      </c>
      <c r="J199" s="68"/>
      <c r="K199" s="87">
        <v>95</v>
      </c>
      <c r="L199" s="68"/>
      <c r="M199" s="68"/>
      <c r="N199" s="68"/>
      <c r="O199" s="84">
        <v>60</v>
      </c>
      <c r="P199" s="84">
        <v>182</v>
      </c>
      <c r="Q199" s="84">
        <v>13</v>
      </c>
      <c r="R199" s="84">
        <v>49</v>
      </c>
      <c r="S199" s="84"/>
      <c r="T199" s="68" t="s">
        <v>590</v>
      </c>
      <c r="U199" s="68"/>
    </row>
    <row r="200" customHeight="1" spans="1:21">
      <c r="A200" s="84">
        <v>19</v>
      </c>
      <c r="B200" s="84" t="s">
        <v>146</v>
      </c>
      <c r="C200" s="84" t="s">
        <v>154</v>
      </c>
      <c r="D200" s="84" t="s">
        <v>644</v>
      </c>
      <c r="E200" s="68" t="s">
        <v>645</v>
      </c>
      <c r="F200" s="68" t="s">
        <v>35</v>
      </c>
      <c r="G200" s="84">
        <v>2.2</v>
      </c>
      <c r="H200" s="86" t="s">
        <v>440</v>
      </c>
      <c r="I200" s="87">
        <f t="shared" si="19"/>
        <v>83.6</v>
      </c>
      <c r="J200" s="68"/>
      <c r="K200" s="87">
        <v>83.6</v>
      </c>
      <c r="L200" s="68"/>
      <c r="M200" s="68"/>
      <c r="N200" s="68"/>
      <c r="O200" s="84">
        <v>87</v>
      </c>
      <c r="P200" s="84">
        <v>272</v>
      </c>
      <c r="Q200" s="84">
        <v>12</v>
      </c>
      <c r="R200" s="84">
        <v>41</v>
      </c>
      <c r="S200" s="66"/>
      <c r="T200" s="104" t="s">
        <v>590</v>
      </c>
      <c r="U200" s="68"/>
    </row>
    <row r="201" customHeight="1" spans="1:21">
      <c r="A201" s="84">
        <v>20</v>
      </c>
      <c r="B201" s="84" t="s">
        <v>146</v>
      </c>
      <c r="C201" s="84" t="s">
        <v>646</v>
      </c>
      <c r="D201" s="84" t="s">
        <v>647</v>
      </c>
      <c r="E201" s="68" t="s">
        <v>648</v>
      </c>
      <c r="F201" s="68" t="s">
        <v>35</v>
      </c>
      <c r="G201" s="84">
        <v>1.2</v>
      </c>
      <c r="H201" s="86" t="s">
        <v>440</v>
      </c>
      <c r="I201" s="87">
        <f t="shared" si="19"/>
        <v>45.6</v>
      </c>
      <c r="J201" s="84"/>
      <c r="K201" s="87">
        <v>45.6</v>
      </c>
      <c r="L201" s="68"/>
      <c r="M201" s="68"/>
      <c r="N201" s="68"/>
      <c r="O201" s="84">
        <v>136</v>
      </c>
      <c r="P201" s="84">
        <v>418</v>
      </c>
      <c r="Q201" s="84">
        <v>7</v>
      </c>
      <c r="R201" s="84">
        <v>21</v>
      </c>
      <c r="S201" s="84"/>
      <c r="T201" s="68" t="s">
        <v>590</v>
      </c>
      <c r="U201" s="68"/>
    </row>
    <row r="202" customHeight="1" spans="1:21">
      <c r="A202" s="84">
        <v>21</v>
      </c>
      <c r="B202" s="84" t="s">
        <v>146</v>
      </c>
      <c r="C202" s="84" t="s">
        <v>646</v>
      </c>
      <c r="D202" s="84" t="s">
        <v>649</v>
      </c>
      <c r="E202" s="68" t="s">
        <v>650</v>
      </c>
      <c r="F202" s="68" t="s">
        <v>35</v>
      </c>
      <c r="G202" s="84">
        <v>1.6</v>
      </c>
      <c r="H202" s="86" t="s">
        <v>440</v>
      </c>
      <c r="I202" s="87">
        <f t="shared" si="19"/>
        <v>60.8</v>
      </c>
      <c r="J202" s="84"/>
      <c r="K202" s="87">
        <v>60.6</v>
      </c>
      <c r="L202" s="68"/>
      <c r="M202" s="68"/>
      <c r="N202" s="68"/>
      <c r="O202" s="84">
        <v>22</v>
      </c>
      <c r="P202" s="84">
        <v>83</v>
      </c>
      <c r="Q202" s="84">
        <v>4</v>
      </c>
      <c r="R202" s="84">
        <v>19</v>
      </c>
      <c r="S202" s="84"/>
      <c r="T202" s="68" t="s">
        <v>590</v>
      </c>
      <c r="U202" s="68"/>
    </row>
    <row r="203" customHeight="1" spans="1:21">
      <c r="A203" s="84">
        <v>22</v>
      </c>
      <c r="B203" s="84" t="s">
        <v>146</v>
      </c>
      <c r="C203" s="84" t="s">
        <v>651</v>
      </c>
      <c r="D203" s="84" t="s">
        <v>652</v>
      </c>
      <c r="E203" s="68" t="s">
        <v>653</v>
      </c>
      <c r="F203" s="68" t="s">
        <v>35</v>
      </c>
      <c r="G203" s="84">
        <v>2.8</v>
      </c>
      <c r="H203" s="86" t="s">
        <v>440</v>
      </c>
      <c r="I203" s="87">
        <f t="shared" si="19"/>
        <v>106.4</v>
      </c>
      <c r="J203" s="84"/>
      <c r="K203" s="87">
        <v>106.4</v>
      </c>
      <c r="L203" s="68"/>
      <c r="M203" s="68"/>
      <c r="N203" s="68"/>
      <c r="O203" s="84">
        <v>102</v>
      </c>
      <c r="P203" s="84">
        <v>327</v>
      </c>
      <c r="Q203" s="84">
        <v>8</v>
      </c>
      <c r="R203" s="84">
        <v>17</v>
      </c>
      <c r="S203" s="84"/>
      <c r="T203" s="68" t="s">
        <v>590</v>
      </c>
      <c r="U203" s="68"/>
    </row>
    <row r="204" customHeight="1" spans="1:21">
      <c r="A204" s="84">
        <v>23</v>
      </c>
      <c r="B204" s="84" t="s">
        <v>146</v>
      </c>
      <c r="C204" s="84" t="s">
        <v>646</v>
      </c>
      <c r="D204" s="84" t="s">
        <v>654</v>
      </c>
      <c r="E204" s="68" t="s">
        <v>655</v>
      </c>
      <c r="F204" s="68" t="s">
        <v>35</v>
      </c>
      <c r="G204" s="84">
        <v>2.8</v>
      </c>
      <c r="H204" s="86" t="s">
        <v>440</v>
      </c>
      <c r="I204" s="87">
        <f t="shared" si="19"/>
        <v>106.4</v>
      </c>
      <c r="J204" s="84"/>
      <c r="K204" s="87">
        <v>106.4</v>
      </c>
      <c r="L204" s="68"/>
      <c r="M204" s="68"/>
      <c r="N204" s="68"/>
      <c r="O204" s="84">
        <v>39</v>
      </c>
      <c r="P204" s="84">
        <v>119</v>
      </c>
      <c r="Q204" s="84">
        <v>7</v>
      </c>
      <c r="R204" s="84">
        <v>16</v>
      </c>
      <c r="S204" s="84"/>
      <c r="T204" s="68" t="s">
        <v>590</v>
      </c>
      <c r="U204" s="68"/>
    </row>
    <row r="205" customHeight="1" spans="1:21">
      <c r="A205" s="84">
        <v>24</v>
      </c>
      <c r="B205" s="84" t="s">
        <v>146</v>
      </c>
      <c r="C205" s="84" t="s">
        <v>646</v>
      </c>
      <c r="D205" s="84" t="s">
        <v>656</v>
      </c>
      <c r="E205" s="68" t="s">
        <v>657</v>
      </c>
      <c r="F205" s="68" t="s">
        <v>35</v>
      </c>
      <c r="G205" s="87">
        <v>1.8</v>
      </c>
      <c r="H205" s="86" t="s">
        <v>440</v>
      </c>
      <c r="I205" s="87">
        <f t="shared" si="19"/>
        <v>68.4</v>
      </c>
      <c r="J205" s="84"/>
      <c r="K205" s="87">
        <v>68.4</v>
      </c>
      <c r="L205" s="68"/>
      <c r="M205" s="68"/>
      <c r="N205" s="68"/>
      <c r="O205" s="84">
        <v>94</v>
      </c>
      <c r="P205" s="84">
        <v>282</v>
      </c>
      <c r="Q205" s="84">
        <v>10</v>
      </c>
      <c r="R205" s="84">
        <v>37</v>
      </c>
      <c r="S205" s="84"/>
      <c r="T205" s="68" t="s">
        <v>590</v>
      </c>
      <c r="U205" s="68"/>
    </row>
    <row r="206" customHeight="1" spans="1:21">
      <c r="A206" s="84">
        <v>25</v>
      </c>
      <c r="B206" s="84" t="s">
        <v>89</v>
      </c>
      <c r="C206" s="84" t="s">
        <v>658</v>
      </c>
      <c r="D206" s="84" t="s">
        <v>659</v>
      </c>
      <c r="E206" s="68" t="s">
        <v>660</v>
      </c>
      <c r="F206" s="68" t="s">
        <v>35</v>
      </c>
      <c r="G206" s="87">
        <v>1.6</v>
      </c>
      <c r="H206" s="86" t="s">
        <v>440</v>
      </c>
      <c r="I206" s="87">
        <f t="shared" si="19"/>
        <v>60.8</v>
      </c>
      <c r="J206" s="84"/>
      <c r="K206" s="87">
        <v>60.8</v>
      </c>
      <c r="L206" s="68"/>
      <c r="M206" s="68"/>
      <c r="N206" s="68"/>
      <c r="O206" s="84">
        <v>21</v>
      </c>
      <c r="P206" s="84">
        <v>19</v>
      </c>
      <c r="Q206" s="84">
        <v>6</v>
      </c>
      <c r="R206" s="84">
        <v>20</v>
      </c>
      <c r="S206" s="68" t="s">
        <v>590</v>
      </c>
      <c r="T206" s="84"/>
      <c r="U206" s="66"/>
    </row>
    <row r="207" customHeight="1" spans="1:21">
      <c r="A207" s="84">
        <v>26</v>
      </c>
      <c r="B207" s="84" t="s">
        <v>593</v>
      </c>
      <c r="C207" s="84" t="s">
        <v>594</v>
      </c>
      <c r="D207" s="84" t="s">
        <v>661</v>
      </c>
      <c r="E207" s="68" t="s">
        <v>662</v>
      </c>
      <c r="F207" s="68" t="s">
        <v>35</v>
      </c>
      <c r="G207" s="84">
        <v>0.1</v>
      </c>
      <c r="H207" s="86" t="s">
        <v>440</v>
      </c>
      <c r="I207" s="87">
        <f>G207*39</f>
        <v>3.9</v>
      </c>
      <c r="J207" s="68"/>
      <c r="K207" s="87">
        <v>3.9</v>
      </c>
      <c r="L207" s="68"/>
      <c r="M207" s="68"/>
      <c r="N207" s="68"/>
      <c r="O207" s="84">
        <v>25</v>
      </c>
      <c r="P207" s="84">
        <v>103</v>
      </c>
      <c r="Q207" s="84">
        <v>8</v>
      </c>
      <c r="R207" s="84">
        <v>32</v>
      </c>
      <c r="S207" s="68" t="s">
        <v>590</v>
      </c>
      <c r="T207" s="68"/>
      <c r="U207" s="68"/>
    </row>
    <row r="208" customHeight="1" spans="1:21">
      <c r="A208" s="84">
        <v>27</v>
      </c>
      <c r="B208" s="84" t="s">
        <v>593</v>
      </c>
      <c r="C208" s="84" t="s">
        <v>663</v>
      </c>
      <c r="D208" s="84" t="s">
        <v>664</v>
      </c>
      <c r="E208" s="68" t="s">
        <v>665</v>
      </c>
      <c r="F208" s="68" t="s">
        <v>35</v>
      </c>
      <c r="G208" s="84">
        <v>0.24</v>
      </c>
      <c r="H208" s="86" t="s">
        <v>440</v>
      </c>
      <c r="I208" s="87">
        <f>G208*39</f>
        <v>9.36</v>
      </c>
      <c r="J208" s="68"/>
      <c r="K208" s="87">
        <v>9.36</v>
      </c>
      <c r="L208" s="68"/>
      <c r="M208" s="68"/>
      <c r="N208" s="68"/>
      <c r="O208" s="84">
        <v>32</v>
      </c>
      <c r="P208" s="84">
        <v>131</v>
      </c>
      <c r="Q208" s="84">
        <v>9</v>
      </c>
      <c r="R208" s="84">
        <v>35</v>
      </c>
      <c r="S208" s="68" t="s">
        <v>590</v>
      </c>
      <c r="T208" s="68"/>
      <c r="U208" s="68"/>
    </row>
    <row r="209" customHeight="1" spans="1:21">
      <c r="A209" s="84"/>
      <c r="B209" s="84"/>
      <c r="C209" s="84" t="s">
        <v>435</v>
      </c>
      <c r="D209" s="84"/>
      <c r="E209" s="68"/>
      <c r="F209" s="68"/>
      <c r="G209" s="84">
        <f>SUM(G182:G208)</f>
        <v>46.84</v>
      </c>
      <c r="H209" s="86"/>
      <c r="I209" s="107">
        <f>SUM(I182:I208)</f>
        <v>1782.01</v>
      </c>
      <c r="J209" s="68"/>
      <c r="K209" s="87">
        <v>1782.01</v>
      </c>
      <c r="L209" s="68"/>
      <c r="M209" s="68"/>
      <c r="N209" s="68"/>
      <c r="O209" s="84">
        <f t="shared" ref="O209:R209" si="20">SUM(O182:O208)</f>
        <v>2059</v>
      </c>
      <c r="P209" s="84">
        <f t="shared" si="20"/>
        <v>7379</v>
      </c>
      <c r="Q209" s="84">
        <f t="shared" si="20"/>
        <v>416</v>
      </c>
      <c r="R209" s="84">
        <f t="shared" si="20"/>
        <v>1634</v>
      </c>
      <c r="S209" s="84"/>
      <c r="T209" s="68"/>
      <c r="U209" s="68"/>
    </row>
    <row r="210" customHeight="1" spans="1:21">
      <c r="A210" s="84">
        <v>1</v>
      </c>
      <c r="B210" s="84" t="s">
        <v>666</v>
      </c>
      <c r="C210" s="84" t="s">
        <v>667</v>
      </c>
      <c r="D210" s="84" t="s">
        <v>668</v>
      </c>
      <c r="E210" s="68" t="s">
        <v>669</v>
      </c>
      <c r="F210" s="68" t="s">
        <v>377</v>
      </c>
      <c r="G210" s="84">
        <v>24</v>
      </c>
      <c r="H210" s="68" t="s">
        <v>537</v>
      </c>
      <c r="I210" s="84">
        <f t="shared" ref="I210:I212" si="21">G210*1.8</f>
        <v>43.2</v>
      </c>
      <c r="J210" s="68"/>
      <c r="K210" s="84">
        <v>43.2</v>
      </c>
      <c r="L210" s="68"/>
      <c r="M210" s="68"/>
      <c r="N210" s="68"/>
      <c r="O210" s="84">
        <v>85</v>
      </c>
      <c r="P210" s="84">
        <v>340</v>
      </c>
      <c r="Q210" s="84">
        <v>6</v>
      </c>
      <c r="R210" s="84">
        <v>24</v>
      </c>
      <c r="S210" s="84"/>
      <c r="T210" s="68" t="s">
        <v>590</v>
      </c>
      <c r="U210" s="68"/>
    </row>
    <row r="211" customHeight="1" spans="1:21">
      <c r="A211" s="89">
        <v>2</v>
      </c>
      <c r="B211" s="89" t="s">
        <v>670</v>
      </c>
      <c r="C211" s="89" t="s">
        <v>671</v>
      </c>
      <c r="D211" s="89" t="s">
        <v>672</v>
      </c>
      <c r="E211" s="74" t="s">
        <v>673</v>
      </c>
      <c r="F211" s="74" t="s">
        <v>377</v>
      </c>
      <c r="G211" s="89">
        <v>20</v>
      </c>
      <c r="H211" s="74" t="s">
        <v>537</v>
      </c>
      <c r="I211" s="89">
        <f t="shared" si="21"/>
        <v>36</v>
      </c>
      <c r="J211" s="74"/>
      <c r="K211" s="89">
        <v>36</v>
      </c>
      <c r="L211" s="74"/>
      <c r="M211" s="74"/>
      <c r="N211" s="74"/>
      <c r="O211" s="108">
        <v>64</v>
      </c>
      <c r="P211" s="108">
        <v>231</v>
      </c>
      <c r="Q211" s="108">
        <v>20</v>
      </c>
      <c r="R211" s="108">
        <v>77</v>
      </c>
      <c r="S211" s="108"/>
      <c r="T211" s="68" t="s">
        <v>590</v>
      </c>
      <c r="U211" s="74"/>
    </row>
    <row r="212" customHeight="1" spans="1:21">
      <c r="A212" s="84">
        <v>3</v>
      </c>
      <c r="B212" s="84" t="s">
        <v>146</v>
      </c>
      <c r="C212" s="84" t="s">
        <v>651</v>
      </c>
      <c r="D212" s="84" t="s">
        <v>652</v>
      </c>
      <c r="E212" s="68" t="s">
        <v>674</v>
      </c>
      <c r="F212" s="68" t="s">
        <v>377</v>
      </c>
      <c r="G212" s="84">
        <v>6</v>
      </c>
      <c r="H212" s="68" t="s">
        <v>537</v>
      </c>
      <c r="I212" s="84">
        <f t="shared" si="21"/>
        <v>10.8</v>
      </c>
      <c r="J212" s="84"/>
      <c r="K212" s="88">
        <v>10.8</v>
      </c>
      <c r="L212" s="68"/>
      <c r="M212" s="68"/>
      <c r="N212" s="68"/>
      <c r="O212" s="84">
        <v>102</v>
      </c>
      <c r="P212" s="84">
        <v>327</v>
      </c>
      <c r="Q212" s="84">
        <v>8</v>
      </c>
      <c r="R212" s="84">
        <v>17</v>
      </c>
      <c r="S212" s="68"/>
      <c r="T212" s="68" t="s">
        <v>590</v>
      </c>
      <c r="U212" s="68"/>
    </row>
    <row r="213" customHeight="1" spans="1:21">
      <c r="A213" s="106">
        <v>4</v>
      </c>
      <c r="B213" s="84" t="s">
        <v>606</v>
      </c>
      <c r="C213" s="84" t="s">
        <v>675</v>
      </c>
      <c r="D213" s="84" t="s">
        <v>676</v>
      </c>
      <c r="E213" s="68" t="s">
        <v>677</v>
      </c>
      <c r="F213" s="68" t="s">
        <v>377</v>
      </c>
      <c r="G213" s="84">
        <v>22</v>
      </c>
      <c r="H213" s="68" t="s">
        <v>537</v>
      </c>
      <c r="I213" s="84">
        <v>44</v>
      </c>
      <c r="J213" s="68"/>
      <c r="K213" s="84">
        <v>44</v>
      </c>
      <c r="L213" s="68"/>
      <c r="M213" s="68"/>
      <c r="N213" s="68"/>
      <c r="O213" s="84">
        <v>129</v>
      </c>
      <c r="P213" s="84">
        <v>360</v>
      </c>
      <c r="Q213" s="84">
        <v>36</v>
      </c>
      <c r="R213" s="84">
        <v>144</v>
      </c>
      <c r="S213" s="68" t="s">
        <v>590</v>
      </c>
      <c r="T213" s="66"/>
      <c r="U213" s="66"/>
    </row>
    <row r="214" customHeight="1" spans="1:21">
      <c r="A214" s="88"/>
      <c r="B214" s="88"/>
      <c r="C214" s="88" t="s">
        <v>435</v>
      </c>
      <c r="D214" s="88"/>
      <c r="E214" s="66"/>
      <c r="F214" s="66"/>
      <c r="G214" s="88">
        <f>SUM(G210:G213)</f>
        <v>72</v>
      </c>
      <c r="H214" s="66"/>
      <c r="I214" s="88">
        <f>SUM(I210:I213)</f>
        <v>134</v>
      </c>
      <c r="J214" s="66"/>
      <c r="K214" s="84">
        <f>SUM(K210:K213)</f>
        <v>134</v>
      </c>
      <c r="L214" s="66"/>
      <c r="M214" s="66"/>
      <c r="N214" s="66"/>
      <c r="O214" s="88">
        <f t="shared" ref="O214:R214" si="22">SUM(O210:O213)</f>
        <v>380</v>
      </c>
      <c r="P214" s="88">
        <f t="shared" si="22"/>
        <v>1258</v>
      </c>
      <c r="Q214" s="88">
        <f t="shared" si="22"/>
        <v>70</v>
      </c>
      <c r="R214" s="88">
        <f t="shared" si="22"/>
        <v>262</v>
      </c>
      <c r="S214" s="88"/>
      <c r="T214" s="66"/>
      <c r="U214" s="66"/>
    </row>
  </sheetData>
  <autoFilter ref="A4:U95">
    <extLst/>
  </autoFilter>
  <mergeCells count="12">
    <mergeCell ref="A1:U1"/>
    <mergeCell ref="A2:U2"/>
    <mergeCell ref="B3:D3"/>
    <mergeCell ref="I3:N3"/>
    <mergeCell ref="O3:R3"/>
    <mergeCell ref="S3:T3"/>
    <mergeCell ref="A3:A4"/>
    <mergeCell ref="E3:E4"/>
    <mergeCell ref="F3:F4"/>
    <mergeCell ref="G3:G4"/>
    <mergeCell ref="H3:H4"/>
    <mergeCell ref="U3:U4"/>
  </mergeCells>
  <pageMargins left="0.196527777777778" right="0.156944444444444" top="0.314583333333333" bottom="0.393055555555556" header="0.275" footer="0.156944444444444"/>
  <pageSetup paperSize="9" firstPageNumber="2" fitToHeight="0" orientation="landscape" useFirstPageNumber="1"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20"/>
  <sheetViews>
    <sheetView workbookViewId="0">
      <pane ySplit="6" topLeftCell="A12" activePane="bottomLeft" state="frozen"/>
      <selection/>
      <selection pane="bottomLeft" activeCell="D12" sqref="D12"/>
    </sheetView>
  </sheetViews>
  <sheetFormatPr defaultColWidth="8.8" defaultRowHeight="15.6"/>
  <cols>
    <col min="1" max="1" width="5.1" style="21" customWidth="1"/>
    <col min="2" max="2" width="5.4" style="21" customWidth="1"/>
    <col min="3" max="3" width="20.3" style="21" customWidth="1"/>
    <col min="4" max="4" width="8.8" style="21"/>
    <col min="5" max="5" width="6.9" style="21" customWidth="1"/>
    <col min="6" max="7" width="7.7" style="21" customWidth="1"/>
    <col min="8" max="9" width="5.6" style="21" customWidth="1"/>
    <col min="10" max="10" width="4.7" style="21" customWidth="1"/>
    <col min="11" max="11" width="3.2" style="21" customWidth="1"/>
    <col min="12" max="14" width="4.9" style="21" customWidth="1"/>
    <col min="15" max="15" width="6.7" style="21" customWidth="1"/>
    <col min="16" max="16" width="7.8" style="21" customWidth="1"/>
    <col min="17" max="19" width="4.6" style="21" customWidth="1"/>
    <col min="20" max="22" width="5.7" style="21" customWidth="1"/>
    <col min="23" max="23" width="4.4" style="21" customWidth="1"/>
    <col min="24" max="24" width="3" style="21" customWidth="1"/>
    <col min="25" max="16384" width="8.8" style="21"/>
  </cols>
  <sheetData>
    <row r="1" spans="1:22">
      <c r="A1" s="42" t="s">
        <v>678</v>
      </c>
      <c r="B1" s="42"/>
      <c r="C1" s="42"/>
      <c r="D1" s="42"/>
      <c r="E1" s="43"/>
      <c r="F1" s="43"/>
      <c r="G1" s="43"/>
      <c r="H1" s="43"/>
      <c r="I1" s="43"/>
      <c r="J1" s="43"/>
      <c r="K1" s="43"/>
      <c r="L1" s="43"/>
      <c r="M1" s="43"/>
      <c r="N1" s="43"/>
      <c r="O1" s="43"/>
      <c r="P1" s="43"/>
      <c r="Q1" s="43"/>
      <c r="R1" s="43"/>
      <c r="S1" s="43"/>
      <c r="T1" s="43"/>
      <c r="U1" s="43"/>
      <c r="V1" s="43"/>
    </row>
    <row r="2" ht="24" customHeight="1" spans="1:22">
      <c r="A2" s="44" t="s">
        <v>679</v>
      </c>
      <c r="B2" s="44"/>
      <c r="C2" s="44"/>
      <c r="D2" s="44"/>
      <c r="E2" s="44"/>
      <c r="F2" s="44"/>
      <c r="G2" s="44"/>
      <c r="H2" s="44"/>
      <c r="I2" s="44"/>
      <c r="J2" s="44"/>
      <c r="K2" s="44"/>
      <c r="L2" s="44"/>
      <c r="M2" s="44"/>
      <c r="N2" s="44"/>
      <c r="O2" s="44"/>
      <c r="P2" s="44"/>
      <c r="Q2" s="44"/>
      <c r="R2" s="44"/>
      <c r="S2" s="44"/>
      <c r="T2" s="44"/>
      <c r="U2" s="44"/>
      <c r="V2" s="44"/>
    </row>
    <row r="3" spans="1:22">
      <c r="A3" s="28"/>
      <c r="B3" s="28"/>
      <c r="C3" s="28"/>
      <c r="D3" s="28"/>
      <c r="E3" s="28"/>
      <c r="F3" s="28"/>
      <c r="G3" s="28"/>
      <c r="H3" s="28"/>
      <c r="I3" s="28"/>
      <c r="J3" s="28"/>
      <c r="K3" s="28"/>
      <c r="L3" s="28"/>
      <c r="M3" s="28"/>
      <c r="N3" s="28"/>
      <c r="O3" s="28" t="s">
        <v>680</v>
      </c>
      <c r="P3" s="28"/>
      <c r="Q3" s="28"/>
      <c r="R3" s="28"/>
      <c r="S3" s="28"/>
      <c r="T3" s="28"/>
      <c r="U3" s="39"/>
      <c r="V3" s="39"/>
    </row>
    <row r="4" spans="1:22">
      <c r="A4" s="29" t="s">
        <v>2</v>
      </c>
      <c r="B4" s="30" t="s">
        <v>213</v>
      </c>
      <c r="C4" s="30" t="s">
        <v>681</v>
      </c>
      <c r="D4" s="29" t="s">
        <v>4</v>
      </c>
      <c r="E4" s="29" t="s">
        <v>682</v>
      </c>
      <c r="F4" s="31"/>
      <c r="G4" s="31"/>
      <c r="H4" s="31"/>
      <c r="I4" s="31"/>
      <c r="J4" s="31"/>
      <c r="K4" s="31"/>
      <c r="L4" s="29" t="s">
        <v>683</v>
      </c>
      <c r="M4" s="31"/>
      <c r="N4" s="31"/>
      <c r="O4" s="29" t="s">
        <v>684</v>
      </c>
      <c r="P4" s="29"/>
      <c r="Q4" s="29"/>
      <c r="R4" s="29"/>
      <c r="S4" s="29"/>
      <c r="T4" s="29" t="s">
        <v>685</v>
      </c>
      <c r="U4" s="31"/>
      <c r="V4" s="31"/>
    </row>
    <row r="5" spans="1:22">
      <c r="A5" s="29"/>
      <c r="B5" s="30"/>
      <c r="C5" s="30"/>
      <c r="D5" s="29"/>
      <c r="E5" s="29" t="s">
        <v>435</v>
      </c>
      <c r="F5" s="37" t="s">
        <v>686</v>
      </c>
      <c r="G5" s="31"/>
      <c r="H5" s="31"/>
      <c r="I5" s="31"/>
      <c r="J5" s="37" t="s">
        <v>687</v>
      </c>
      <c r="K5" s="31"/>
      <c r="L5" s="29" t="s">
        <v>15</v>
      </c>
      <c r="M5" s="29" t="s">
        <v>688</v>
      </c>
      <c r="N5" s="29" t="s">
        <v>689</v>
      </c>
      <c r="O5" s="29" t="s">
        <v>690</v>
      </c>
      <c r="P5" s="29" t="s">
        <v>691</v>
      </c>
      <c r="Q5" s="29" t="s">
        <v>692</v>
      </c>
      <c r="R5" s="29" t="s">
        <v>693</v>
      </c>
      <c r="S5" s="29" t="s">
        <v>694</v>
      </c>
      <c r="T5" s="47" t="s">
        <v>695</v>
      </c>
      <c r="U5" s="48" t="s">
        <v>696</v>
      </c>
      <c r="V5" s="48" t="s">
        <v>697</v>
      </c>
    </row>
    <row r="6" ht="33" customHeight="1" spans="1:30">
      <c r="A6" s="29"/>
      <c r="B6" s="30"/>
      <c r="C6" s="30"/>
      <c r="D6" s="31"/>
      <c r="E6" s="29"/>
      <c r="F6" s="29" t="s">
        <v>16</v>
      </c>
      <c r="G6" s="29" t="s">
        <v>698</v>
      </c>
      <c r="H6" s="29" t="s">
        <v>699</v>
      </c>
      <c r="I6" s="29" t="s">
        <v>700</v>
      </c>
      <c r="J6" s="29" t="s">
        <v>701</v>
      </c>
      <c r="K6" s="29" t="s">
        <v>702</v>
      </c>
      <c r="L6" s="29"/>
      <c r="M6" s="29"/>
      <c r="N6" s="29"/>
      <c r="O6" s="29"/>
      <c r="P6" s="29" t="s">
        <v>691</v>
      </c>
      <c r="Q6" s="29" t="s">
        <v>692</v>
      </c>
      <c r="R6" s="29" t="s">
        <v>693</v>
      </c>
      <c r="S6" s="29" t="s">
        <v>694</v>
      </c>
      <c r="T6" s="49"/>
      <c r="U6" s="50"/>
      <c r="V6" s="50"/>
      <c r="X6"/>
      <c r="Y6"/>
      <c r="Z6"/>
      <c r="AA6"/>
      <c r="AB6"/>
      <c r="AC6"/>
      <c r="AD6"/>
    </row>
    <row r="7" ht="21" customHeight="1" spans="1:30">
      <c r="A7" s="33"/>
      <c r="B7" s="33"/>
      <c r="C7" s="33"/>
      <c r="D7" s="33" t="s">
        <v>435</v>
      </c>
      <c r="E7" s="38">
        <v>2280</v>
      </c>
      <c r="F7" s="38">
        <v>1511</v>
      </c>
      <c r="G7" s="33">
        <v>789</v>
      </c>
      <c r="H7" s="33"/>
      <c r="I7" s="33"/>
      <c r="J7" s="33"/>
      <c r="K7" s="33"/>
      <c r="L7" s="33">
        <v>76</v>
      </c>
      <c r="M7" s="33">
        <v>76</v>
      </c>
      <c r="N7" s="33">
        <v>0</v>
      </c>
      <c r="O7" s="35">
        <f>+P7</f>
        <v>26564</v>
      </c>
      <c r="P7" s="35">
        <v>26564</v>
      </c>
      <c r="Q7" s="33"/>
      <c r="R7" s="33"/>
      <c r="S7" s="33"/>
      <c r="T7" s="33">
        <v>2660</v>
      </c>
      <c r="U7" s="33">
        <v>380</v>
      </c>
      <c r="V7" s="33"/>
      <c r="X7"/>
      <c r="Y7"/>
      <c r="Z7"/>
      <c r="AA7"/>
      <c r="AB7"/>
      <c r="AC7"/>
      <c r="AD7"/>
    </row>
    <row r="8" ht="28" customHeight="1" spans="1:30">
      <c r="A8" s="35">
        <v>1</v>
      </c>
      <c r="B8" s="35" t="s">
        <v>703</v>
      </c>
      <c r="C8" s="45">
        <v>0</v>
      </c>
      <c r="D8" s="35" t="s">
        <v>704</v>
      </c>
      <c r="E8" s="38">
        <f>SUM(F8:K8)</f>
        <v>0</v>
      </c>
      <c r="F8" s="38">
        <v>0</v>
      </c>
      <c r="G8" s="35">
        <v>0</v>
      </c>
      <c r="H8" s="35"/>
      <c r="I8" s="35"/>
      <c r="J8" s="35"/>
      <c r="K8" s="35"/>
      <c r="L8" s="40">
        <v>0</v>
      </c>
      <c r="M8" s="40">
        <v>0</v>
      </c>
      <c r="N8" s="33">
        <v>0</v>
      </c>
      <c r="O8" s="35">
        <f t="shared" ref="O8:O19" si="0">+P8</f>
        <v>0</v>
      </c>
      <c r="P8" s="35">
        <v>0</v>
      </c>
      <c r="Q8" s="51"/>
      <c r="R8" s="41"/>
      <c r="S8" s="41"/>
      <c r="T8" s="41">
        <v>0</v>
      </c>
      <c r="U8" s="41">
        <v>0</v>
      </c>
      <c r="V8" s="41"/>
      <c r="X8"/>
      <c r="Y8"/>
      <c r="Z8"/>
      <c r="AA8"/>
      <c r="AB8"/>
      <c r="AC8"/>
      <c r="AD8"/>
    </row>
    <row r="9" ht="28" customHeight="1" spans="1:30">
      <c r="A9" s="35">
        <v>2</v>
      </c>
      <c r="B9" s="35" t="s">
        <v>518</v>
      </c>
      <c r="C9" s="45">
        <v>0</v>
      </c>
      <c r="D9" s="35" t="s">
        <v>704</v>
      </c>
      <c r="E9" s="38">
        <f t="shared" ref="E9:E19" si="1">SUM(F9:K9)</f>
        <v>0</v>
      </c>
      <c r="F9" s="38">
        <v>0</v>
      </c>
      <c r="G9" s="35">
        <v>0</v>
      </c>
      <c r="H9" s="35"/>
      <c r="I9" s="35"/>
      <c r="J9" s="35"/>
      <c r="K9" s="35"/>
      <c r="L9" s="40">
        <v>0</v>
      </c>
      <c r="M9" s="40">
        <v>0</v>
      </c>
      <c r="N9" s="33">
        <v>0</v>
      </c>
      <c r="O9" s="35">
        <f t="shared" si="0"/>
        <v>0</v>
      </c>
      <c r="P9" s="35">
        <v>0</v>
      </c>
      <c r="Q9" s="51"/>
      <c r="R9" s="41"/>
      <c r="S9" s="41"/>
      <c r="T9" s="41">
        <v>0</v>
      </c>
      <c r="U9" s="41">
        <v>0</v>
      </c>
      <c r="V9" s="41"/>
      <c r="X9"/>
      <c r="Y9"/>
      <c r="Z9"/>
      <c r="AA9"/>
      <c r="AB9"/>
      <c r="AC9"/>
      <c r="AD9"/>
    </row>
    <row r="10" ht="26" customHeight="1" spans="1:30">
      <c r="A10" s="35">
        <v>3</v>
      </c>
      <c r="B10" s="35" t="s">
        <v>342</v>
      </c>
      <c r="C10" s="46" t="s">
        <v>705</v>
      </c>
      <c r="D10" s="35" t="s">
        <v>704</v>
      </c>
      <c r="E10" s="38">
        <f t="shared" si="1"/>
        <v>210</v>
      </c>
      <c r="F10" s="38">
        <v>60</v>
      </c>
      <c r="G10" s="38">
        <v>150</v>
      </c>
      <c r="H10" s="35"/>
      <c r="I10" s="35"/>
      <c r="J10" s="35"/>
      <c r="K10" s="35"/>
      <c r="L10" s="40">
        <v>5</v>
      </c>
      <c r="M10" s="40">
        <v>5</v>
      </c>
      <c r="N10" s="33">
        <v>0</v>
      </c>
      <c r="O10" s="35">
        <f t="shared" si="0"/>
        <v>2642</v>
      </c>
      <c r="P10" s="35">
        <v>2642</v>
      </c>
      <c r="Q10" s="51"/>
      <c r="R10" s="41"/>
      <c r="S10" s="41"/>
      <c r="T10" s="41">
        <f t="shared" ref="T10:T19" si="2">M10*35</f>
        <v>175</v>
      </c>
      <c r="U10" s="41">
        <f t="shared" ref="U10:U19" si="3">M10*5</f>
        <v>25</v>
      </c>
      <c r="V10" s="41"/>
      <c r="X10"/>
      <c r="Y10"/>
      <c r="Z10"/>
      <c r="AA10"/>
      <c r="AB10"/>
      <c r="AC10"/>
      <c r="AD10"/>
    </row>
    <row r="11" ht="29" customHeight="1" spans="1:30">
      <c r="A11" s="35">
        <v>4</v>
      </c>
      <c r="B11" s="35" t="s">
        <v>321</v>
      </c>
      <c r="C11" s="46" t="s">
        <v>706</v>
      </c>
      <c r="D11" s="35" t="s">
        <v>704</v>
      </c>
      <c r="E11" s="38">
        <f t="shared" si="1"/>
        <v>250</v>
      </c>
      <c r="F11" s="38">
        <v>70</v>
      </c>
      <c r="G11" s="38">
        <v>180</v>
      </c>
      <c r="H11" s="35"/>
      <c r="I11" s="35"/>
      <c r="J11" s="35"/>
      <c r="K11" s="35"/>
      <c r="L11" s="40">
        <v>6</v>
      </c>
      <c r="M11" s="40">
        <v>6</v>
      </c>
      <c r="N11" s="33">
        <v>0</v>
      </c>
      <c r="O11" s="35">
        <f t="shared" si="0"/>
        <v>2800</v>
      </c>
      <c r="P11" s="35">
        <v>2800</v>
      </c>
      <c r="Q11" s="51"/>
      <c r="R11" s="41"/>
      <c r="S11" s="41"/>
      <c r="T11" s="41">
        <f t="shared" si="2"/>
        <v>210</v>
      </c>
      <c r="U11" s="41">
        <f t="shared" si="3"/>
        <v>30</v>
      </c>
      <c r="V11" s="35"/>
      <c r="X11"/>
      <c r="Y11"/>
      <c r="Z11"/>
      <c r="AA11"/>
      <c r="AB11"/>
      <c r="AC11"/>
      <c r="AD11"/>
    </row>
    <row r="12" ht="40" customHeight="1" spans="1:30">
      <c r="A12" s="35">
        <v>5</v>
      </c>
      <c r="B12" s="35" t="s">
        <v>436</v>
      </c>
      <c r="C12" s="46" t="s">
        <v>707</v>
      </c>
      <c r="D12" s="35" t="s">
        <v>704</v>
      </c>
      <c r="E12" s="38">
        <f t="shared" si="1"/>
        <v>550</v>
      </c>
      <c r="F12" s="38">
        <v>220</v>
      </c>
      <c r="G12" s="38">
        <v>330</v>
      </c>
      <c r="H12" s="35"/>
      <c r="I12" s="35"/>
      <c r="J12" s="35"/>
      <c r="K12" s="35"/>
      <c r="L12" s="40">
        <v>11</v>
      </c>
      <c r="M12" s="40">
        <v>11</v>
      </c>
      <c r="N12" s="33">
        <v>0</v>
      </c>
      <c r="O12" s="35">
        <f t="shared" si="0"/>
        <v>3999</v>
      </c>
      <c r="P12" s="35">
        <v>3999</v>
      </c>
      <c r="Q12" s="51"/>
      <c r="R12" s="41"/>
      <c r="S12" s="41"/>
      <c r="T12" s="41">
        <f t="shared" si="2"/>
        <v>385</v>
      </c>
      <c r="U12" s="41">
        <f t="shared" si="3"/>
        <v>55</v>
      </c>
      <c r="V12" s="35"/>
      <c r="X12"/>
      <c r="Y12"/>
      <c r="Z12"/>
      <c r="AA12"/>
      <c r="AB12"/>
      <c r="AC12"/>
      <c r="AD12"/>
    </row>
    <row r="13" ht="38" customHeight="1" spans="1:30">
      <c r="A13" s="35">
        <v>6</v>
      </c>
      <c r="B13" s="35" t="s">
        <v>525</v>
      </c>
      <c r="C13" s="46" t="s">
        <v>708</v>
      </c>
      <c r="D13" s="35" t="s">
        <v>704</v>
      </c>
      <c r="E13" s="38">
        <f t="shared" si="1"/>
        <v>380</v>
      </c>
      <c r="F13" s="38">
        <f>161+110</f>
        <v>271</v>
      </c>
      <c r="G13" s="35">
        <v>109</v>
      </c>
      <c r="H13" s="35"/>
      <c r="I13" s="35"/>
      <c r="J13" s="35"/>
      <c r="K13" s="35"/>
      <c r="L13" s="40">
        <v>9</v>
      </c>
      <c r="M13" s="40">
        <v>9</v>
      </c>
      <c r="N13" s="33">
        <v>0</v>
      </c>
      <c r="O13" s="35">
        <f t="shared" si="0"/>
        <v>1588</v>
      </c>
      <c r="P13" s="35">
        <v>1588</v>
      </c>
      <c r="Q13" s="51"/>
      <c r="R13" s="41"/>
      <c r="S13" s="41"/>
      <c r="T13" s="41">
        <f t="shared" si="2"/>
        <v>315</v>
      </c>
      <c r="U13" s="41">
        <f t="shared" si="3"/>
        <v>45</v>
      </c>
      <c r="V13" s="35"/>
      <c r="X13"/>
      <c r="Y13"/>
      <c r="Z13"/>
      <c r="AA13"/>
      <c r="AB13"/>
      <c r="AC13"/>
      <c r="AD13"/>
    </row>
    <row r="14" ht="25" customHeight="1" spans="1:30">
      <c r="A14" s="35">
        <v>7</v>
      </c>
      <c r="B14" s="35" t="s">
        <v>709</v>
      </c>
      <c r="C14" s="37">
        <v>0</v>
      </c>
      <c r="D14" s="35" t="s">
        <v>704</v>
      </c>
      <c r="E14" s="38">
        <f t="shared" si="1"/>
        <v>0</v>
      </c>
      <c r="F14" s="38">
        <v>0</v>
      </c>
      <c r="G14" s="35">
        <v>0</v>
      </c>
      <c r="H14" s="35"/>
      <c r="I14" s="35"/>
      <c r="J14" s="35"/>
      <c r="K14" s="35"/>
      <c r="L14" s="40">
        <v>0</v>
      </c>
      <c r="M14" s="40">
        <v>0</v>
      </c>
      <c r="N14" s="33">
        <v>0</v>
      </c>
      <c r="O14" s="35">
        <f t="shared" si="0"/>
        <v>0</v>
      </c>
      <c r="P14" s="35">
        <v>0</v>
      </c>
      <c r="Q14" s="51"/>
      <c r="R14" s="41"/>
      <c r="S14" s="41"/>
      <c r="T14" s="41">
        <f t="shared" si="2"/>
        <v>0</v>
      </c>
      <c r="U14" s="41">
        <f t="shared" si="3"/>
        <v>0</v>
      </c>
      <c r="V14" s="35"/>
      <c r="X14"/>
      <c r="Y14"/>
      <c r="Z14"/>
      <c r="AA14"/>
      <c r="AB14"/>
      <c r="AC14"/>
      <c r="AD14"/>
    </row>
    <row r="15" ht="27" customHeight="1" spans="1:30">
      <c r="A15" s="35">
        <v>8</v>
      </c>
      <c r="B15" s="35" t="s">
        <v>346</v>
      </c>
      <c r="C15" s="46" t="s">
        <v>710</v>
      </c>
      <c r="D15" s="35" t="s">
        <v>704</v>
      </c>
      <c r="E15" s="38">
        <f t="shared" si="1"/>
        <v>240</v>
      </c>
      <c r="F15" s="38">
        <f>150+90</f>
        <v>240</v>
      </c>
      <c r="G15" s="35">
        <v>0</v>
      </c>
      <c r="H15" s="35"/>
      <c r="I15" s="35"/>
      <c r="J15" s="35"/>
      <c r="K15" s="35"/>
      <c r="L15" s="40">
        <v>5</v>
      </c>
      <c r="M15" s="40">
        <v>5</v>
      </c>
      <c r="N15" s="33">
        <v>0</v>
      </c>
      <c r="O15" s="35">
        <f t="shared" si="0"/>
        <v>1558</v>
      </c>
      <c r="P15" s="35">
        <v>1558</v>
      </c>
      <c r="Q15" s="51"/>
      <c r="R15" s="41"/>
      <c r="S15" s="41"/>
      <c r="T15" s="41">
        <f t="shared" si="2"/>
        <v>175</v>
      </c>
      <c r="U15" s="41">
        <f t="shared" si="3"/>
        <v>25</v>
      </c>
      <c r="V15" s="35"/>
      <c r="X15"/>
      <c r="Y15"/>
      <c r="Z15"/>
      <c r="AA15"/>
      <c r="AB15"/>
      <c r="AC15"/>
      <c r="AD15"/>
    </row>
    <row r="16" ht="47" customHeight="1" spans="1:30">
      <c r="A16" s="35">
        <v>9</v>
      </c>
      <c r="B16" s="35" t="s">
        <v>247</v>
      </c>
      <c r="C16" s="46" t="s">
        <v>711</v>
      </c>
      <c r="D16" s="35" t="s">
        <v>704</v>
      </c>
      <c r="E16" s="38">
        <f t="shared" si="1"/>
        <v>500</v>
      </c>
      <c r="F16" s="38">
        <f>390+110</f>
        <v>500</v>
      </c>
      <c r="G16" s="35">
        <v>0</v>
      </c>
      <c r="H16" s="35"/>
      <c r="I16" s="35"/>
      <c r="J16" s="35"/>
      <c r="K16" s="35"/>
      <c r="L16" s="40">
        <v>13</v>
      </c>
      <c r="M16" s="40">
        <v>13</v>
      </c>
      <c r="N16" s="33">
        <v>0</v>
      </c>
      <c r="O16" s="35">
        <f t="shared" si="0"/>
        <v>3955</v>
      </c>
      <c r="P16" s="35">
        <v>3955</v>
      </c>
      <c r="Q16" s="51"/>
      <c r="R16" s="41"/>
      <c r="S16" s="41"/>
      <c r="T16" s="41">
        <f t="shared" si="2"/>
        <v>455</v>
      </c>
      <c r="U16" s="41">
        <f t="shared" si="3"/>
        <v>65</v>
      </c>
      <c r="V16" s="35"/>
      <c r="X16"/>
      <c r="Y16"/>
      <c r="Z16"/>
      <c r="AA16"/>
      <c r="AB16"/>
      <c r="AC16"/>
      <c r="AD16"/>
    </row>
    <row r="17" ht="36" customHeight="1" spans="1:30">
      <c r="A17" s="35">
        <v>10</v>
      </c>
      <c r="B17" s="35" t="s">
        <v>214</v>
      </c>
      <c r="C17" s="46" t="s">
        <v>712</v>
      </c>
      <c r="D17" s="35" t="s">
        <v>704</v>
      </c>
      <c r="E17" s="38">
        <f t="shared" si="1"/>
        <v>240</v>
      </c>
      <c r="F17" s="38">
        <v>240</v>
      </c>
      <c r="G17" s="35">
        <v>0</v>
      </c>
      <c r="H17" s="35"/>
      <c r="I17" s="35"/>
      <c r="J17" s="35"/>
      <c r="K17" s="35"/>
      <c r="L17" s="40">
        <v>8</v>
      </c>
      <c r="M17" s="40">
        <v>8</v>
      </c>
      <c r="N17" s="33">
        <v>0</v>
      </c>
      <c r="O17" s="35">
        <f t="shared" si="0"/>
        <v>2185</v>
      </c>
      <c r="P17" s="35">
        <v>2185</v>
      </c>
      <c r="Q17" s="51"/>
      <c r="R17" s="41"/>
      <c r="S17" s="41"/>
      <c r="T17" s="41">
        <f t="shared" si="2"/>
        <v>280</v>
      </c>
      <c r="U17" s="41">
        <f t="shared" si="3"/>
        <v>40</v>
      </c>
      <c r="V17" s="35"/>
      <c r="X17"/>
      <c r="Y17"/>
      <c r="Z17"/>
      <c r="AA17"/>
      <c r="AB17"/>
      <c r="AC17"/>
      <c r="AD17"/>
    </row>
    <row r="18" ht="46" customHeight="1" spans="1:30">
      <c r="A18" s="35">
        <v>11</v>
      </c>
      <c r="B18" s="35" t="s">
        <v>232</v>
      </c>
      <c r="C18" s="46" t="s">
        <v>713</v>
      </c>
      <c r="D18" s="35" t="s">
        <v>704</v>
      </c>
      <c r="E18" s="38">
        <f t="shared" si="1"/>
        <v>440</v>
      </c>
      <c r="F18" s="38">
        <f>330+110</f>
        <v>440</v>
      </c>
      <c r="G18" s="35">
        <v>0</v>
      </c>
      <c r="H18" s="35"/>
      <c r="I18" s="35"/>
      <c r="J18" s="35"/>
      <c r="K18" s="35"/>
      <c r="L18" s="40">
        <v>11</v>
      </c>
      <c r="M18" s="40">
        <v>11</v>
      </c>
      <c r="N18" s="33">
        <v>0</v>
      </c>
      <c r="O18" s="35">
        <f t="shared" si="0"/>
        <v>2936</v>
      </c>
      <c r="P18" s="35">
        <v>2936</v>
      </c>
      <c r="Q18" s="51"/>
      <c r="R18" s="41"/>
      <c r="S18" s="41"/>
      <c r="T18" s="41">
        <f t="shared" si="2"/>
        <v>385</v>
      </c>
      <c r="U18" s="41">
        <f t="shared" si="3"/>
        <v>55</v>
      </c>
      <c r="V18" s="35"/>
      <c r="X18"/>
      <c r="Y18"/>
      <c r="Z18"/>
      <c r="AA18"/>
      <c r="AB18"/>
      <c r="AC18"/>
      <c r="AD18"/>
    </row>
    <row r="19" ht="34" customHeight="1" spans="1:30">
      <c r="A19" s="35">
        <v>12</v>
      </c>
      <c r="B19" s="35" t="s">
        <v>529</v>
      </c>
      <c r="C19" s="46" t="s">
        <v>714</v>
      </c>
      <c r="D19" s="35" t="s">
        <v>704</v>
      </c>
      <c r="E19" s="38">
        <f t="shared" si="1"/>
        <v>300</v>
      </c>
      <c r="F19" s="38">
        <f>240+60</f>
        <v>300</v>
      </c>
      <c r="G19" s="35">
        <v>0</v>
      </c>
      <c r="H19" s="35"/>
      <c r="I19" s="35"/>
      <c r="J19" s="35"/>
      <c r="K19" s="35"/>
      <c r="L19" s="40">
        <v>8</v>
      </c>
      <c r="M19" s="40">
        <v>8</v>
      </c>
      <c r="N19" s="33">
        <v>0</v>
      </c>
      <c r="O19" s="35">
        <f t="shared" si="0"/>
        <v>2713</v>
      </c>
      <c r="P19" s="35">
        <v>2713</v>
      </c>
      <c r="Q19" s="51"/>
      <c r="R19" s="41"/>
      <c r="S19" s="41"/>
      <c r="T19" s="41">
        <f t="shared" si="2"/>
        <v>280</v>
      </c>
      <c r="U19" s="41">
        <f t="shared" si="3"/>
        <v>40</v>
      </c>
      <c r="V19" s="35"/>
      <c r="X19"/>
      <c r="Y19"/>
      <c r="Z19"/>
      <c r="AA19"/>
      <c r="AB19"/>
      <c r="AC19"/>
      <c r="AD19"/>
    </row>
    <row r="20" spans="24:30">
      <c r="X20"/>
      <c r="Y20"/>
      <c r="Z20"/>
      <c r="AA20"/>
      <c r="AB20"/>
      <c r="AC20"/>
      <c r="AD20"/>
    </row>
  </sheetData>
  <mergeCells count="24">
    <mergeCell ref="A1:D1"/>
    <mergeCell ref="A2:V2"/>
    <mergeCell ref="E4:K4"/>
    <mergeCell ref="L4:N4"/>
    <mergeCell ref="O4:S4"/>
    <mergeCell ref="T4:V4"/>
    <mergeCell ref="F5:I5"/>
    <mergeCell ref="J5:K5"/>
    <mergeCell ref="A4:A6"/>
    <mergeCell ref="B4:B6"/>
    <mergeCell ref="C4:C6"/>
    <mergeCell ref="D4:D6"/>
    <mergeCell ref="E5:E6"/>
    <mergeCell ref="L5:L6"/>
    <mergeCell ref="M5:M6"/>
    <mergeCell ref="N5:N6"/>
    <mergeCell ref="O5:O6"/>
    <mergeCell ref="P5:P6"/>
    <mergeCell ref="Q5:Q6"/>
    <mergeCell ref="R5:R6"/>
    <mergeCell ref="S5:S6"/>
    <mergeCell ref="T5:T6"/>
    <mergeCell ref="U5:U6"/>
    <mergeCell ref="V5:V6"/>
  </mergeCells>
  <pageMargins left="0.118055555555556" right="0.118055555555556" top="0.236111111111111" bottom="0.472222222222222" header="0.196527777777778" footer="0.196527777777778"/>
  <pageSetup paperSize="9" scale="96" firstPageNumber="8" fitToHeight="0" orientation="landscape" useFirstPageNumber="1"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J19"/>
  <sheetViews>
    <sheetView topLeftCell="A2" workbookViewId="0">
      <selection activeCell="AK2" sqref="AK$1:AR$1048576"/>
    </sheetView>
  </sheetViews>
  <sheetFormatPr defaultColWidth="8.8" defaultRowHeight="15.6"/>
  <cols>
    <col min="1" max="1" width="4.4" style="22" customWidth="1"/>
    <col min="2" max="4" width="8.8" style="22"/>
    <col min="5" max="15" width="2.6" style="22" hidden="1" customWidth="1"/>
    <col min="16" max="16" width="8.8" style="22"/>
    <col min="17" max="17" width="5.3" style="22" customWidth="1"/>
    <col min="18" max="18" width="8.8" style="22"/>
    <col min="19" max="23" width="3.6" style="22" customWidth="1"/>
    <col min="24" max="28" width="3.4" style="22" hidden="1" customWidth="1"/>
    <col min="29" max="30" width="8.4" style="22" customWidth="1"/>
    <col min="31" max="31" width="4.2" style="22" customWidth="1"/>
    <col min="32" max="33" width="6.5" style="22" customWidth="1"/>
    <col min="34" max="35" width="10" style="22" customWidth="1"/>
    <col min="36" max="36" width="5.2" style="22" customWidth="1"/>
    <col min="37" max="16384" width="8.8" style="22"/>
  </cols>
  <sheetData>
    <row r="1" spans="1:36">
      <c r="A1" s="23" t="s">
        <v>715</v>
      </c>
      <c r="B1" s="23"/>
      <c r="C1" s="23"/>
      <c r="D1" s="24"/>
      <c r="E1" s="24"/>
      <c r="F1" s="25"/>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ht="25.8" spans="1:36">
      <c r="A2" s="27" t="s">
        <v>716</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row>
    <row r="3" s="21" customFormat="1" ht="22" customHeight="1" spans="1:22">
      <c r="A3" s="28"/>
      <c r="B3" s="28"/>
      <c r="C3" s="28"/>
      <c r="D3" s="28"/>
      <c r="E3" s="28"/>
      <c r="F3" s="28"/>
      <c r="G3" s="28"/>
      <c r="H3" s="28"/>
      <c r="I3" s="28"/>
      <c r="J3" s="28"/>
      <c r="K3" s="28"/>
      <c r="L3" s="28"/>
      <c r="M3" s="28"/>
      <c r="N3" s="28"/>
      <c r="O3" s="28" t="s">
        <v>680</v>
      </c>
      <c r="P3" s="28"/>
      <c r="Q3" s="28"/>
      <c r="R3" s="28"/>
      <c r="S3" s="28"/>
      <c r="T3" s="28"/>
      <c r="U3" s="39"/>
      <c r="V3" s="39"/>
    </row>
    <row r="4" spans="1:36">
      <c r="A4" s="29" t="s">
        <v>2</v>
      </c>
      <c r="B4" s="30" t="s">
        <v>213</v>
      </c>
      <c r="C4" s="29" t="s">
        <v>4</v>
      </c>
      <c r="D4" s="29" t="s">
        <v>717</v>
      </c>
      <c r="E4" s="29" t="s">
        <v>718</v>
      </c>
      <c r="F4" s="29" t="s">
        <v>719</v>
      </c>
      <c r="G4" s="31"/>
      <c r="H4" s="31"/>
      <c r="I4" s="31"/>
      <c r="J4" s="31"/>
      <c r="K4" s="31"/>
      <c r="L4" s="31"/>
      <c r="M4" s="31"/>
      <c r="N4" s="31"/>
      <c r="O4" s="31"/>
      <c r="P4" s="29" t="s">
        <v>682</v>
      </c>
      <c r="Q4" s="31"/>
      <c r="R4" s="31"/>
      <c r="S4" s="31"/>
      <c r="T4" s="31"/>
      <c r="U4" s="31"/>
      <c r="V4" s="31"/>
      <c r="W4" s="31"/>
      <c r="X4" s="29" t="s">
        <v>683</v>
      </c>
      <c r="Y4" s="31"/>
      <c r="Z4" s="31"/>
      <c r="AA4" s="31"/>
      <c r="AB4" s="31"/>
      <c r="AC4" s="29" t="s">
        <v>684</v>
      </c>
      <c r="AD4" s="29"/>
      <c r="AE4" s="29"/>
      <c r="AF4" s="29"/>
      <c r="AG4" s="29"/>
      <c r="AH4" s="29" t="s">
        <v>685</v>
      </c>
      <c r="AI4" s="31"/>
      <c r="AJ4" s="31"/>
    </row>
    <row r="5" spans="1:36">
      <c r="A5" s="29"/>
      <c r="B5" s="30"/>
      <c r="C5" s="29"/>
      <c r="D5" s="29"/>
      <c r="E5" s="29"/>
      <c r="F5" s="29" t="s">
        <v>720</v>
      </c>
      <c r="G5" s="29"/>
      <c r="H5" s="29"/>
      <c r="I5" s="29"/>
      <c r="J5" s="29"/>
      <c r="K5" s="29"/>
      <c r="L5" s="37" t="s">
        <v>721</v>
      </c>
      <c r="M5" s="31"/>
      <c r="N5" s="29" t="s">
        <v>722</v>
      </c>
      <c r="O5" s="29" t="s">
        <v>723</v>
      </c>
      <c r="P5" s="29" t="s">
        <v>435</v>
      </c>
      <c r="Q5" s="37" t="s">
        <v>686</v>
      </c>
      <c r="R5" s="31"/>
      <c r="S5" s="31"/>
      <c r="T5" s="31"/>
      <c r="U5" s="37" t="s">
        <v>724</v>
      </c>
      <c r="V5" s="37" t="s">
        <v>687</v>
      </c>
      <c r="W5" s="31"/>
      <c r="X5" s="29" t="s">
        <v>15</v>
      </c>
      <c r="Y5" s="29" t="s">
        <v>688</v>
      </c>
      <c r="Z5" s="29" t="s">
        <v>689</v>
      </c>
      <c r="AA5" s="29" t="s">
        <v>725</v>
      </c>
      <c r="AB5" s="29" t="s">
        <v>726</v>
      </c>
      <c r="AC5" s="29" t="s">
        <v>690</v>
      </c>
      <c r="AD5" s="29" t="s">
        <v>691</v>
      </c>
      <c r="AE5" s="29" t="s">
        <v>692</v>
      </c>
      <c r="AF5" s="29" t="s">
        <v>693</v>
      </c>
      <c r="AG5" s="29" t="s">
        <v>694</v>
      </c>
      <c r="AH5" s="29"/>
      <c r="AI5" s="31"/>
      <c r="AJ5" s="31"/>
    </row>
    <row r="6" ht="52" customHeight="1" spans="1:36">
      <c r="A6" s="29"/>
      <c r="B6" s="30"/>
      <c r="C6" s="31"/>
      <c r="D6" s="31"/>
      <c r="E6" s="31"/>
      <c r="F6" s="32" t="s">
        <v>727</v>
      </c>
      <c r="G6" s="29" t="s">
        <v>728</v>
      </c>
      <c r="H6" s="29" t="s">
        <v>729</v>
      </c>
      <c r="I6" s="29" t="s">
        <v>730</v>
      </c>
      <c r="J6" s="29" t="s">
        <v>731</v>
      </c>
      <c r="K6" s="29" t="s">
        <v>732</v>
      </c>
      <c r="L6" s="29" t="s">
        <v>733</v>
      </c>
      <c r="M6" s="29" t="s">
        <v>734</v>
      </c>
      <c r="N6" s="29"/>
      <c r="O6" s="29"/>
      <c r="P6" s="29"/>
      <c r="Q6" s="29" t="s">
        <v>16</v>
      </c>
      <c r="R6" s="29" t="s">
        <v>698</v>
      </c>
      <c r="S6" s="29" t="s">
        <v>699</v>
      </c>
      <c r="T6" s="29" t="s">
        <v>700</v>
      </c>
      <c r="U6" s="31"/>
      <c r="V6" s="29" t="s">
        <v>701</v>
      </c>
      <c r="W6" s="29" t="s">
        <v>702</v>
      </c>
      <c r="X6" s="29"/>
      <c r="Y6" s="29"/>
      <c r="Z6" s="29"/>
      <c r="AA6" s="29"/>
      <c r="AB6" s="29"/>
      <c r="AC6" s="29"/>
      <c r="AD6" s="29" t="s">
        <v>691</v>
      </c>
      <c r="AE6" s="29" t="s">
        <v>692</v>
      </c>
      <c r="AF6" s="29" t="s">
        <v>693</v>
      </c>
      <c r="AG6" s="29" t="s">
        <v>694</v>
      </c>
      <c r="AH6" s="29" t="s">
        <v>695</v>
      </c>
      <c r="AI6" s="29" t="s">
        <v>696</v>
      </c>
      <c r="AJ6" s="29" t="s">
        <v>697</v>
      </c>
    </row>
    <row r="7" ht="22" customHeight="1" spans="1:36">
      <c r="A7" s="33"/>
      <c r="B7" s="33"/>
      <c r="C7" s="33" t="s">
        <v>435</v>
      </c>
      <c r="D7" s="33"/>
      <c r="E7" s="33"/>
      <c r="F7" s="34"/>
      <c r="G7" s="33"/>
      <c r="H7" s="33"/>
      <c r="I7" s="33"/>
      <c r="J7" s="33"/>
      <c r="K7" s="33"/>
      <c r="L7" s="33"/>
      <c r="M7" s="33"/>
      <c r="N7" s="33"/>
      <c r="O7" s="33"/>
      <c r="P7" s="38">
        <f>SUM(P8:P19)</f>
        <v>8815</v>
      </c>
      <c r="Q7" s="38">
        <f t="shared" ref="Q7:AJ7" si="0">SUM(Q8:Q19)</f>
        <v>3846</v>
      </c>
      <c r="R7" s="38">
        <f t="shared" si="0"/>
        <v>4969</v>
      </c>
      <c r="S7" s="38">
        <f t="shared" si="0"/>
        <v>0</v>
      </c>
      <c r="T7" s="38">
        <f t="shared" si="0"/>
        <v>0</v>
      </c>
      <c r="U7" s="38">
        <f t="shared" si="0"/>
        <v>0</v>
      </c>
      <c r="V7" s="38">
        <f t="shared" si="0"/>
        <v>0</v>
      </c>
      <c r="W7" s="38">
        <f t="shared" si="0"/>
        <v>0</v>
      </c>
      <c r="X7" s="38">
        <f t="shared" si="0"/>
        <v>0</v>
      </c>
      <c r="Y7" s="38">
        <f t="shared" si="0"/>
        <v>0</v>
      </c>
      <c r="Z7" s="38">
        <f t="shared" si="0"/>
        <v>0</v>
      </c>
      <c r="AA7" s="38">
        <f t="shared" si="0"/>
        <v>0</v>
      </c>
      <c r="AB7" s="38">
        <f t="shared" si="0"/>
        <v>0</v>
      </c>
      <c r="AC7" s="38">
        <f t="shared" si="0"/>
        <v>26600</v>
      </c>
      <c r="AD7" s="38">
        <f t="shared" si="0"/>
        <v>26600</v>
      </c>
      <c r="AE7" s="38">
        <f t="shared" si="0"/>
        <v>0</v>
      </c>
      <c r="AF7" s="38">
        <f t="shared" si="0"/>
        <v>0</v>
      </c>
      <c r="AG7" s="38">
        <f t="shared" si="0"/>
        <v>0</v>
      </c>
      <c r="AH7" s="38">
        <f t="shared" si="0"/>
        <v>6459.7</v>
      </c>
      <c r="AI7" s="38">
        <f t="shared" si="0"/>
        <v>1490.7</v>
      </c>
      <c r="AJ7" s="38">
        <f t="shared" si="0"/>
        <v>0</v>
      </c>
    </row>
    <row r="8" ht="22" customHeight="1" spans="1:36">
      <c r="A8" s="35">
        <v>1</v>
      </c>
      <c r="B8" s="35" t="s">
        <v>703</v>
      </c>
      <c r="C8" s="35" t="s">
        <v>735</v>
      </c>
      <c r="D8" s="35" t="s">
        <v>736</v>
      </c>
      <c r="E8" s="35"/>
      <c r="F8" s="36"/>
      <c r="G8" s="35"/>
      <c r="H8" s="35"/>
      <c r="I8" s="35"/>
      <c r="J8" s="35"/>
      <c r="K8" s="35"/>
      <c r="L8" s="35"/>
      <c r="M8" s="35"/>
      <c r="N8" s="35"/>
      <c r="O8" s="35"/>
      <c r="P8" s="38">
        <f>SUM(Q8:W8)</f>
        <v>319</v>
      </c>
      <c r="Q8" s="35">
        <v>209</v>
      </c>
      <c r="R8" s="38">
        <v>110</v>
      </c>
      <c r="S8" s="35"/>
      <c r="T8" s="35"/>
      <c r="U8" s="35"/>
      <c r="V8" s="35"/>
      <c r="W8" s="35"/>
      <c r="X8" s="40"/>
      <c r="Y8" s="41"/>
      <c r="Z8" s="41"/>
      <c r="AA8" s="41"/>
      <c r="AB8" s="41"/>
      <c r="AC8" s="35">
        <v>561</v>
      </c>
      <c r="AD8" s="35">
        <v>561</v>
      </c>
      <c r="AE8" s="41"/>
      <c r="AF8" s="35">
        <v>0</v>
      </c>
      <c r="AG8" s="35">
        <v>0</v>
      </c>
      <c r="AH8" s="33">
        <f t="shared" ref="AH7:AH19" si="1">R8*1.3</f>
        <v>143</v>
      </c>
      <c r="AI8" s="33">
        <f t="shared" ref="AI7:AI19" si="2">R8*0.3</f>
        <v>33</v>
      </c>
      <c r="AJ8" s="41"/>
    </row>
    <row r="9" ht="22" customHeight="1" spans="1:36">
      <c r="A9" s="35">
        <v>2</v>
      </c>
      <c r="B9" s="35" t="s">
        <v>518</v>
      </c>
      <c r="C9" s="35" t="s">
        <v>735</v>
      </c>
      <c r="D9" s="35" t="s">
        <v>736</v>
      </c>
      <c r="E9" s="35"/>
      <c r="F9" s="36"/>
      <c r="G9" s="35"/>
      <c r="H9" s="35"/>
      <c r="I9" s="35"/>
      <c r="J9" s="35"/>
      <c r="K9" s="35"/>
      <c r="L9" s="35"/>
      <c r="M9" s="35"/>
      <c r="N9" s="35"/>
      <c r="O9" s="35"/>
      <c r="P9" s="38">
        <f t="shared" ref="P9:P19" si="3">SUM(Q9:W9)</f>
        <v>508</v>
      </c>
      <c r="Q9" s="35">
        <v>314</v>
      </c>
      <c r="R9" s="38">
        <v>194</v>
      </c>
      <c r="S9" s="35"/>
      <c r="T9" s="35"/>
      <c r="U9" s="35"/>
      <c r="V9" s="35"/>
      <c r="W9" s="35"/>
      <c r="X9" s="40"/>
      <c r="Y9" s="41"/>
      <c r="Z9" s="41"/>
      <c r="AA9" s="41"/>
      <c r="AB9" s="41"/>
      <c r="AC9" s="35">
        <v>979</v>
      </c>
      <c r="AD9" s="35">
        <v>979</v>
      </c>
      <c r="AE9" s="41"/>
      <c r="AF9" s="35">
        <v>0</v>
      </c>
      <c r="AG9" s="35">
        <v>0</v>
      </c>
      <c r="AH9" s="33">
        <f t="shared" si="1"/>
        <v>252.2</v>
      </c>
      <c r="AI9" s="33">
        <f t="shared" si="2"/>
        <v>58.2</v>
      </c>
      <c r="AJ9" s="41"/>
    </row>
    <row r="10" ht="22" customHeight="1" spans="1:36">
      <c r="A10" s="35">
        <v>3</v>
      </c>
      <c r="B10" s="35" t="s">
        <v>342</v>
      </c>
      <c r="C10" s="35" t="s">
        <v>735</v>
      </c>
      <c r="D10" s="35" t="s">
        <v>736</v>
      </c>
      <c r="E10" s="35"/>
      <c r="F10" s="36"/>
      <c r="G10" s="35"/>
      <c r="H10" s="35"/>
      <c r="I10" s="35"/>
      <c r="J10" s="35"/>
      <c r="K10" s="35"/>
      <c r="L10" s="35"/>
      <c r="M10" s="35"/>
      <c r="N10" s="35"/>
      <c r="O10" s="35"/>
      <c r="P10" s="38">
        <f t="shared" si="3"/>
        <v>840</v>
      </c>
      <c r="Q10" s="35">
        <v>359</v>
      </c>
      <c r="R10" s="38">
        <v>481</v>
      </c>
      <c r="S10" s="35"/>
      <c r="T10" s="35"/>
      <c r="U10" s="35"/>
      <c r="V10" s="35"/>
      <c r="W10" s="35"/>
      <c r="X10" s="40"/>
      <c r="Y10" s="41"/>
      <c r="Z10" s="41"/>
      <c r="AA10" s="41"/>
      <c r="AB10" s="41"/>
      <c r="AC10" s="35">
        <v>2642</v>
      </c>
      <c r="AD10" s="35">
        <v>2642</v>
      </c>
      <c r="AE10" s="41"/>
      <c r="AF10" s="35">
        <v>0</v>
      </c>
      <c r="AG10" s="35">
        <v>0</v>
      </c>
      <c r="AH10" s="33">
        <f t="shared" si="1"/>
        <v>625.3</v>
      </c>
      <c r="AI10" s="33">
        <f t="shared" si="2"/>
        <v>144.3</v>
      </c>
      <c r="AJ10" s="41"/>
    </row>
    <row r="11" ht="22" customHeight="1" spans="1:36">
      <c r="A11" s="35">
        <v>4</v>
      </c>
      <c r="B11" s="35" t="s">
        <v>321</v>
      </c>
      <c r="C11" s="35" t="s">
        <v>735</v>
      </c>
      <c r="D11" s="35" t="s">
        <v>736</v>
      </c>
      <c r="E11" s="35"/>
      <c r="F11" s="36"/>
      <c r="G11" s="35"/>
      <c r="H11" s="35"/>
      <c r="I11" s="35"/>
      <c r="J11" s="35"/>
      <c r="K11" s="35"/>
      <c r="L11" s="35"/>
      <c r="M11" s="35"/>
      <c r="N11" s="35"/>
      <c r="O11" s="35"/>
      <c r="P11" s="38">
        <f t="shared" si="3"/>
        <v>1018</v>
      </c>
      <c r="Q11" s="35">
        <v>512</v>
      </c>
      <c r="R11" s="38">
        <v>506</v>
      </c>
      <c r="S11" s="35"/>
      <c r="T11" s="35"/>
      <c r="U11" s="35"/>
      <c r="V11" s="35"/>
      <c r="W11" s="35"/>
      <c r="X11" s="40"/>
      <c r="Y11" s="41"/>
      <c r="Z11" s="41"/>
      <c r="AA11" s="41"/>
      <c r="AB11" s="41"/>
      <c r="AC11" s="35">
        <v>2800</v>
      </c>
      <c r="AD11" s="35">
        <v>2800</v>
      </c>
      <c r="AE11" s="41"/>
      <c r="AF11" s="35">
        <v>0</v>
      </c>
      <c r="AG11" s="35">
        <v>0</v>
      </c>
      <c r="AH11" s="33">
        <f t="shared" si="1"/>
        <v>657.8</v>
      </c>
      <c r="AI11" s="33">
        <f t="shared" si="2"/>
        <v>151.8</v>
      </c>
      <c r="AJ11" s="35"/>
    </row>
    <row r="12" ht="22" customHeight="1" spans="1:36">
      <c r="A12" s="35">
        <v>5</v>
      </c>
      <c r="B12" s="35" t="s">
        <v>436</v>
      </c>
      <c r="C12" s="35" t="s">
        <v>735</v>
      </c>
      <c r="D12" s="35" t="s">
        <v>736</v>
      </c>
      <c r="E12" s="35"/>
      <c r="F12" s="36"/>
      <c r="G12" s="35"/>
      <c r="H12" s="35"/>
      <c r="I12" s="35"/>
      <c r="J12" s="35"/>
      <c r="K12" s="35"/>
      <c r="L12" s="35"/>
      <c r="M12" s="35"/>
      <c r="N12" s="35"/>
      <c r="O12" s="35"/>
      <c r="P12" s="38">
        <f t="shared" si="3"/>
        <v>1008</v>
      </c>
      <c r="Q12" s="35">
        <v>267</v>
      </c>
      <c r="R12" s="38">
        <v>741</v>
      </c>
      <c r="S12" s="35"/>
      <c r="T12" s="35"/>
      <c r="U12" s="35"/>
      <c r="V12" s="35"/>
      <c r="W12" s="35"/>
      <c r="X12" s="40"/>
      <c r="Y12" s="41"/>
      <c r="Z12" s="41"/>
      <c r="AA12" s="41"/>
      <c r="AB12" s="41"/>
      <c r="AC12" s="35">
        <v>3999</v>
      </c>
      <c r="AD12" s="35">
        <v>3999</v>
      </c>
      <c r="AE12" s="41"/>
      <c r="AF12" s="35">
        <v>0</v>
      </c>
      <c r="AG12" s="35">
        <v>0</v>
      </c>
      <c r="AH12" s="33">
        <f t="shared" si="1"/>
        <v>963.3</v>
      </c>
      <c r="AI12" s="33">
        <f t="shared" si="2"/>
        <v>222.3</v>
      </c>
      <c r="AJ12" s="35"/>
    </row>
    <row r="13" ht="22" customHeight="1" spans="1:36">
      <c r="A13" s="35">
        <v>6</v>
      </c>
      <c r="B13" s="35" t="s">
        <v>525</v>
      </c>
      <c r="C13" s="35" t="s">
        <v>735</v>
      </c>
      <c r="D13" s="35" t="s">
        <v>736</v>
      </c>
      <c r="E13" s="35"/>
      <c r="F13" s="36"/>
      <c r="G13" s="35"/>
      <c r="H13" s="35"/>
      <c r="I13" s="35"/>
      <c r="J13" s="35"/>
      <c r="K13" s="35"/>
      <c r="L13" s="35"/>
      <c r="M13" s="35"/>
      <c r="N13" s="35"/>
      <c r="O13" s="35"/>
      <c r="P13" s="38">
        <f t="shared" si="3"/>
        <v>358.8</v>
      </c>
      <c r="Q13" s="35">
        <v>88.8</v>
      </c>
      <c r="R13" s="38">
        <v>270</v>
      </c>
      <c r="S13" s="35"/>
      <c r="T13" s="35"/>
      <c r="U13" s="35"/>
      <c r="V13" s="35"/>
      <c r="W13" s="35"/>
      <c r="X13" s="40"/>
      <c r="Y13" s="41"/>
      <c r="Z13" s="41"/>
      <c r="AA13" s="41"/>
      <c r="AB13" s="41"/>
      <c r="AC13" s="35">
        <v>1588</v>
      </c>
      <c r="AD13" s="35">
        <v>1588</v>
      </c>
      <c r="AE13" s="41"/>
      <c r="AF13" s="35">
        <v>0</v>
      </c>
      <c r="AG13" s="35">
        <v>0</v>
      </c>
      <c r="AH13" s="33">
        <f t="shared" si="1"/>
        <v>351</v>
      </c>
      <c r="AI13" s="33">
        <f t="shared" si="2"/>
        <v>81</v>
      </c>
      <c r="AJ13" s="35"/>
    </row>
    <row r="14" ht="22" customHeight="1" spans="1:36">
      <c r="A14" s="35">
        <v>7</v>
      </c>
      <c r="B14" s="35" t="s">
        <v>709</v>
      </c>
      <c r="C14" s="35" t="s">
        <v>735</v>
      </c>
      <c r="D14" s="35" t="s">
        <v>736</v>
      </c>
      <c r="E14" s="35"/>
      <c r="F14" s="36"/>
      <c r="G14" s="35"/>
      <c r="H14" s="35"/>
      <c r="I14" s="35"/>
      <c r="J14" s="35"/>
      <c r="K14" s="35"/>
      <c r="L14" s="35"/>
      <c r="M14" s="35"/>
      <c r="N14" s="35"/>
      <c r="O14" s="35"/>
      <c r="P14" s="38">
        <f t="shared" si="3"/>
        <v>266.2</v>
      </c>
      <c r="Q14" s="35">
        <v>148.2</v>
      </c>
      <c r="R14" s="38">
        <v>118</v>
      </c>
      <c r="S14" s="35"/>
      <c r="T14" s="35"/>
      <c r="U14" s="35"/>
      <c r="V14" s="35"/>
      <c r="W14" s="35"/>
      <c r="X14" s="40"/>
      <c r="Y14" s="41"/>
      <c r="Z14" s="41"/>
      <c r="AA14" s="41"/>
      <c r="AB14" s="41"/>
      <c r="AC14" s="35">
        <v>684</v>
      </c>
      <c r="AD14" s="35">
        <v>684</v>
      </c>
      <c r="AE14" s="41"/>
      <c r="AF14" s="35">
        <v>0</v>
      </c>
      <c r="AG14" s="35">
        <v>0</v>
      </c>
      <c r="AH14" s="33">
        <f t="shared" si="1"/>
        <v>153.4</v>
      </c>
      <c r="AI14" s="33">
        <f t="shared" si="2"/>
        <v>35.4</v>
      </c>
      <c r="AJ14" s="35"/>
    </row>
    <row r="15" ht="22" customHeight="1" spans="1:36">
      <c r="A15" s="35">
        <v>8</v>
      </c>
      <c r="B15" s="35" t="s">
        <v>346</v>
      </c>
      <c r="C15" s="35" t="s">
        <v>735</v>
      </c>
      <c r="D15" s="35" t="s">
        <v>736</v>
      </c>
      <c r="E15" s="35"/>
      <c r="F15" s="36"/>
      <c r="G15" s="35"/>
      <c r="H15" s="35"/>
      <c r="I15" s="35"/>
      <c r="J15" s="35"/>
      <c r="K15" s="35"/>
      <c r="L15" s="35"/>
      <c r="M15" s="35"/>
      <c r="N15" s="35"/>
      <c r="O15" s="35"/>
      <c r="P15" s="38">
        <f t="shared" si="3"/>
        <v>642</v>
      </c>
      <c r="Q15" s="35">
        <v>357</v>
      </c>
      <c r="R15" s="38">
        <v>285</v>
      </c>
      <c r="S15" s="35"/>
      <c r="T15" s="35"/>
      <c r="U15" s="35"/>
      <c r="V15" s="35"/>
      <c r="W15" s="35"/>
      <c r="X15" s="40"/>
      <c r="Y15" s="41"/>
      <c r="Z15" s="41"/>
      <c r="AA15" s="41"/>
      <c r="AB15" s="41"/>
      <c r="AC15" s="35">
        <v>1558</v>
      </c>
      <c r="AD15" s="35">
        <v>1558</v>
      </c>
      <c r="AE15" s="41"/>
      <c r="AF15" s="35">
        <v>0</v>
      </c>
      <c r="AG15" s="35">
        <v>0</v>
      </c>
      <c r="AH15" s="33">
        <f t="shared" si="1"/>
        <v>370.5</v>
      </c>
      <c r="AI15" s="33">
        <f t="shared" si="2"/>
        <v>85.5</v>
      </c>
      <c r="AJ15" s="35"/>
    </row>
    <row r="16" ht="22" customHeight="1" spans="1:36">
      <c r="A16" s="35">
        <v>9</v>
      </c>
      <c r="B16" s="35" t="s">
        <v>247</v>
      </c>
      <c r="C16" s="35" t="s">
        <v>735</v>
      </c>
      <c r="D16" s="35" t="s">
        <v>736</v>
      </c>
      <c r="E16" s="35"/>
      <c r="F16" s="36"/>
      <c r="G16" s="35"/>
      <c r="H16" s="35"/>
      <c r="I16" s="35"/>
      <c r="J16" s="35"/>
      <c r="K16" s="35"/>
      <c r="L16" s="35"/>
      <c r="M16" s="35"/>
      <c r="N16" s="35"/>
      <c r="O16" s="35"/>
      <c r="P16" s="38">
        <f t="shared" si="3"/>
        <v>943</v>
      </c>
      <c r="Q16" s="35">
        <v>213</v>
      </c>
      <c r="R16" s="38">
        <v>730</v>
      </c>
      <c r="S16" s="35"/>
      <c r="T16" s="35"/>
      <c r="U16" s="35"/>
      <c r="V16" s="35"/>
      <c r="W16" s="35"/>
      <c r="X16" s="40"/>
      <c r="Y16" s="41"/>
      <c r="Z16" s="41"/>
      <c r="AA16" s="41"/>
      <c r="AB16" s="41"/>
      <c r="AC16" s="35">
        <v>3955</v>
      </c>
      <c r="AD16" s="35">
        <v>3955</v>
      </c>
      <c r="AE16" s="41"/>
      <c r="AF16" s="35">
        <v>0</v>
      </c>
      <c r="AG16" s="35">
        <v>0</v>
      </c>
      <c r="AH16" s="33">
        <f t="shared" si="1"/>
        <v>949</v>
      </c>
      <c r="AI16" s="33">
        <f t="shared" si="2"/>
        <v>219</v>
      </c>
      <c r="AJ16" s="35"/>
    </row>
    <row r="17" ht="22" customHeight="1" spans="1:36">
      <c r="A17" s="35">
        <v>10</v>
      </c>
      <c r="B17" s="35" t="s">
        <v>214</v>
      </c>
      <c r="C17" s="35" t="s">
        <v>735</v>
      </c>
      <c r="D17" s="35" t="s">
        <v>736</v>
      </c>
      <c r="E17" s="35"/>
      <c r="F17" s="36"/>
      <c r="G17" s="35"/>
      <c r="H17" s="35"/>
      <c r="I17" s="35"/>
      <c r="J17" s="35"/>
      <c r="K17" s="35"/>
      <c r="L17" s="35"/>
      <c r="M17" s="35"/>
      <c r="N17" s="35"/>
      <c r="O17" s="35"/>
      <c r="P17" s="38">
        <f t="shared" si="3"/>
        <v>946</v>
      </c>
      <c r="Q17" s="35">
        <v>532</v>
      </c>
      <c r="R17" s="38">
        <v>414</v>
      </c>
      <c r="S17" s="35"/>
      <c r="T17" s="35"/>
      <c r="U17" s="35"/>
      <c r="V17" s="35"/>
      <c r="W17" s="35"/>
      <c r="X17" s="40"/>
      <c r="Y17" s="41"/>
      <c r="Z17" s="41"/>
      <c r="AA17" s="41"/>
      <c r="AB17" s="41"/>
      <c r="AC17" s="35">
        <v>2185</v>
      </c>
      <c r="AD17" s="35">
        <v>2185</v>
      </c>
      <c r="AE17" s="41"/>
      <c r="AF17" s="35">
        <v>0</v>
      </c>
      <c r="AG17" s="35">
        <v>0</v>
      </c>
      <c r="AH17" s="33">
        <f t="shared" si="1"/>
        <v>538.2</v>
      </c>
      <c r="AI17" s="33">
        <f t="shared" si="2"/>
        <v>124.2</v>
      </c>
      <c r="AJ17" s="35"/>
    </row>
    <row r="18" ht="22" customHeight="1" spans="1:36">
      <c r="A18" s="35">
        <v>11</v>
      </c>
      <c r="B18" s="35" t="s">
        <v>232</v>
      </c>
      <c r="C18" s="35" t="s">
        <v>735</v>
      </c>
      <c r="D18" s="35" t="s">
        <v>736</v>
      </c>
      <c r="E18" s="35"/>
      <c r="F18" s="36"/>
      <c r="G18" s="35"/>
      <c r="H18" s="35"/>
      <c r="I18" s="35"/>
      <c r="J18" s="35"/>
      <c r="K18" s="35"/>
      <c r="L18" s="35"/>
      <c r="M18" s="35"/>
      <c r="N18" s="35"/>
      <c r="O18" s="35"/>
      <c r="P18" s="38">
        <f t="shared" si="3"/>
        <v>991</v>
      </c>
      <c r="Q18" s="35">
        <v>421</v>
      </c>
      <c r="R18" s="38">
        <v>570</v>
      </c>
      <c r="S18" s="35"/>
      <c r="T18" s="35"/>
      <c r="U18" s="35"/>
      <c r="V18" s="35"/>
      <c r="W18" s="35"/>
      <c r="X18" s="40"/>
      <c r="Y18" s="41"/>
      <c r="Z18" s="41"/>
      <c r="AA18" s="41"/>
      <c r="AB18" s="41"/>
      <c r="AC18" s="35">
        <v>2936</v>
      </c>
      <c r="AD18" s="35">
        <v>2936</v>
      </c>
      <c r="AE18" s="41"/>
      <c r="AF18" s="35">
        <v>0</v>
      </c>
      <c r="AG18" s="35">
        <v>0</v>
      </c>
      <c r="AH18" s="33">
        <f t="shared" si="1"/>
        <v>741</v>
      </c>
      <c r="AI18" s="33">
        <f t="shared" si="2"/>
        <v>171</v>
      </c>
      <c r="AJ18" s="35"/>
    </row>
    <row r="19" ht="22" customHeight="1" spans="1:36">
      <c r="A19" s="35">
        <v>12</v>
      </c>
      <c r="B19" s="35" t="s">
        <v>529</v>
      </c>
      <c r="C19" s="35" t="s">
        <v>735</v>
      </c>
      <c r="D19" s="35" t="s">
        <v>736</v>
      </c>
      <c r="E19" s="35"/>
      <c r="F19" s="36"/>
      <c r="G19" s="35"/>
      <c r="H19" s="35"/>
      <c r="I19" s="35"/>
      <c r="J19" s="35"/>
      <c r="K19" s="35"/>
      <c r="L19" s="35"/>
      <c r="M19" s="35"/>
      <c r="N19" s="35"/>
      <c r="O19" s="35"/>
      <c r="P19" s="38">
        <f t="shared" si="3"/>
        <v>975</v>
      </c>
      <c r="Q19" s="35">
        <v>425</v>
      </c>
      <c r="R19" s="38">
        <v>550</v>
      </c>
      <c r="S19" s="35"/>
      <c r="T19" s="35"/>
      <c r="U19" s="35"/>
      <c r="V19" s="35"/>
      <c r="W19" s="35"/>
      <c r="X19" s="40"/>
      <c r="Y19" s="41"/>
      <c r="Z19" s="41"/>
      <c r="AA19" s="41"/>
      <c r="AB19" s="41"/>
      <c r="AC19" s="35">
        <v>2713</v>
      </c>
      <c r="AD19" s="35">
        <v>2713</v>
      </c>
      <c r="AE19" s="41"/>
      <c r="AF19" s="35">
        <v>0</v>
      </c>
      <c r="AG19" s="35">
        <v>0</v>
      </c>
      <c r="AH19" s="33">
        <f t="shared" si="1"/>
        <v>715</v>
      </c>
      <c r="AI19" s="33">
        <f t="shared" si="2"/>
        <v>165</v>
      </c>
      <c r="AJ19" s="35"/>
    </row>
  </sheetData>
  <mergeCells count="29">
    <mergeCell ref="A2:AJ2"/>
    <mergeCell ref="F4:O4"/>
    <mergeCell ref="P4:W4"/>
    <mergeCell ref="X4:AB4"/>
    <mergeCell ref="AC4:AG4"/>
    <mergeCell ref="AH4:AJ4"/>
    <mergeCell ref="F5:K5"/>
    <mergeCell ref="L5:M5"/>
    <mergeCell ref="Q5:T5"/>
    <mergeCell ref="V5:W5"/>
    <mergeCell ref="A4:A6"/>
    <mergeCell ref="B4:B6"/>
    <mergeCell ref="C4:C6"/>
    <mergeCell ref="D4:D6"/>
    <mergeCell ref="E4:E6"/>
    <mergeCell ref="N5:N6"/>
    <mergeCell ref="O5:O6"/>
    <mergeCell ref="P5:P6"/>
    <mergeCell ref="U5:U6"/>
    <mergeCell ref="X5:X6"/>
    <mergeCell ref="Y5:Y6"/>
    <mergeCell ref="Z5:Z6"/>
    <mergeCell ref="AA5:AA6"/>
    <mergeCell ref="AB5:AB6"/>
    <mergeCell ref="AC5:AC6"/>
    <mergeCell ref="AD5:AD6"/>
    <mergeCell ref="AE5:AE6"/>
    <mergeCell ref="AF5:AF6"/>
    <mergeCell ref="AG5:AG6"/>
  </mergeCells>
  <pageMargins left="0.156944444444444" right="0.196527777777778" top="1" bottom="0.511805555555556" header="0.5" footer="0.196527777777778"/>
  <pageSetup paperSize="9" firstPageNumber="9" fitToHeight="0" orientation="landscape" useFirstPageNumber="1"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selection activeCell="D8" sqref="D8"/>
    </sheetView>
  </sheetViews>
  <sheetFormatPr defaultColWidth="8.8" defaultRowHeight="15.6"/>
  <cols>
    <col min="1" max="1" width="18.3" customWidth="1"/>
    <col min="3" max="3" width="11.7" customWidth="1"/>
    <col min="4" max="4" width="13.4" customWidth="1"/>
    <col min="5" max="5" width="15.8" customWidth="1"/>
    <col min="6" max="6" width="11.4" customWidth="1"/>
    <col min="7" max="7" width="14.2" customWidth="1"/>
    <col min="8" max="8" width="9.2" customWidth="1"/>
    <col min="9" max="9" width="13.9" customWidth="1"/>
    <col min="10" max="10" width="11.425" customWidth="1"/>
  </cols>
  <sheetData>
    <row r="1" ht="20.4" spans="1:10">
      <c r="A1" s="1" t="s">
        <v>737</v>
      </c>
      <c r="B1" s="1"/>
      <c r="C1" s="1"/>
      <c r="D1" s="1"/>
      <c r="E1" s="1"/>
      <c r="F1" s="1"/>
      <c r="G1" s="1"/>
      <c r="H1" s="2"/>
      <c r="I1" s="15"/>
      <c r="J1" s="15"/>
    </row>
    <row r="2" ht="25.8" spans="1:10">
      <c r="A2" s="3" t="s">
        <v>738</v>
      </c>
      <c r="B2" s="3"/>
      <c r="C2" s="3"/>
      <c r="D2" s="3"/>
      <c r="E2" s="3"/>
      <c r="F2" s="3"/>
      <c r="G2" s="3"/>
      <c r="H2" s="3"/>
      <c r="I2" s="3"/>
      <c r="J2" s="3"/>
    </row>
    <row r="3" ht="25.8" spans="1:10">
      <c r="A3" s="4"/>
      <c r="B3" s="5"/>
      <c r="C3" s="5"/>
      <c r="D3" s="5"/>
      <c r="E3" s="5"/>
      <c r="F3" s="5"/>
      <c r="G3" s="5"/>
      <c r="H3" s="5"/>
      <c r="I3" s="16"/>
      <c r="J3" s="16" t="s">
        <v>739</v>
      </c>
    </row>
    <row r="4" ht="31.2" spans="1:10">
      <c r="A4" s="6" t="s">
        <v>4</v>
      </c>
      <c r="B4" s="6" t="s">
        <v>740</v>
      </c>
      <c r="C4" s="6" t="s">
        <v>3</v>
      </c>
      <c r="D4" s="6" t="s">
        <v>741</v>
      </c>
      <c r="E4" s="6" t="s">
        <v>742</v>
      </c>
      <c r="F4" s="6" t="s">
        <v>743</v>
      </c>
      <c r="G4" s="6" t="s">
        <v>744</v>
      </c>
      <c r="H4" s="6" t="s">
        <v>745</v>
      </c>
      <c r="I4" s="17" t="s">
        <v>746</v>
      </c>
      <c r="J4" s="18" t="s">
        <v>11</v>
      </c>
    </row>
    <row r="5" spans="1:10">
      <c r="A5" s="6" t="s">
        <v>747</v>
      </c>
      <c r="B5" s="6"/>
      <c r="C5" s="6"/>
      <c r="D5" s="6"/>
      <c r="E5" s="6"/>
      <c r="F5" s="6"/>
      <c r="G5" s="6"/>
      <c r="H5" s="6">
        <f>SUM(H6:H9)</f>
        <v>322</v>
      </c>
      <c r="I5" s="17">
        <f>SUM(I6:I9)</f>
        <v>278</v>
      </c>
      <c r="J5" s="19"/>
    </row>
    <row r="6" ht="36" spans="1:10">
      <c r="A6" s="7" t="s">
        <v>748</v>
      </c>
      <c r="B6" s="8" t="s">
        <v>749</v>
      </c>
      <c r="C6" s="9" t="s">
        <v>750</v>
      </c>
      <c r="D6" s="9" t="s">
        <v>751</v>
      </c>
      <c r="E6" s="10" t="s">
        <v>752</v>
      </c>
      <c r="F6" s="8" t="s">
        <v>753</v>
      </c>
      <c r="G6" s="9" t="s">
        <v>754</v>
      </c>
      <c r="H6" s="11">
        <v>120</v>
      </c>
      <c r="I6" s="11">
        <v>100</v>
      </c>
      <c r="J6" s="20"/>
    </row>
    <row r="7" ht="48" spans="1:10">
      <c r="A7" s="7" t="s">
        <v>755</v>
      </c>
      <c r="B7" s="8" t="s">
        <v>749</v>
      </c>
      <c r="C7" s="9" t="s">
        <v>756</v>
      </c>
      <c r="D7" s="9" t="s">
        <v>751</v>
      </c>
      <c r="E7" s="10" t="s">
        <v>757</v>
      </c>
      <c r="F7" s="8" t="s">
        <v>758</v>
      </c>
      <c r="G7" s="9" t="s">
        <v>759</v>
      </c>
      <c r="H7" s="12">
        <v>100</v>
      </c>
      <c r="I7" s="12">
        <v>90</v>
      </c>
      <c r="J7" s="20"/>
    </row>
    <row r="8" ht="36" spans="1:10">
      <c r="A8" s="13" t="s">
        <v>760</v>
      </c>
      <c r="B8" s="8" t="s">
        <v>749</v>
      </c>
      <c r="C8" s="9" t="s">
        <v>761</v>
      </c>
      <c r="D8" s="9" t="s">
        <v>751</v>
      </c>
      <c r="E8" s="10" t="s">
        <v>762</v>
      </c>
      <c r="F8" s="8" t="s">
        <v>753</v>
      </c>
      <c r="G8" s="9" t="s">
        <v>763</v>
      </c>
      <c r="H8" s="11">
        <v>60</v>
      </c>
      <c r="I8" s="11">
        <v>50</v>
      </c>
      <c r="J8" s="20"/>
    </row>
    <row r="9" ht="48" spans="1:10">
      <c r="A9" s="13" t="s">
        <v>764</v>
      </c>
      <c r="B9" s="8" t="s">
        <v>749</v>
      </c>
      <c r="C9" s="9" t="s">
        <v>765</v>
      </c>
      <c r="D9" s="9" t="s">
        <v>751</v>
      </c>
      <c r="E9" s="9" t="s">
        <v>766</v>
      </c>
      <c r="F9" s="8" t="s">
        <v>767</v>
      </c>
      <c r="G9" s="9" t="s">
        <v>768</v>
      </c>
      <c r="H9" s="14">
        <v>42</v>
      </c>
      <c r="I9" s="14">
        <v>38</v>
      </c>
      <c r="J9" s="20"/>
    </row>
    <row r="10" customFormat="1" ht="60" spans="1:10">
      <c r="A10" s="13" t="s">
        <v>769</v>
      </c>
      <c r="B10" s="8" t="s">
        <v>749</v>
      </c>
      <c r="C10" s="9" t="s">
        <v>770</v>
      </c>
      <c r="D10" s="9" t="s">
        <v>771</v>
      </c>
      <c r="E10" s="9" t="s">
        <v>772</v>
      </c>
      <c r="F10" s="8"/>
      <c r="G10" s="9" t="s">
        <v>773</v>
      </c>
      <c r="H10" s="14">
        <v>124</v>
      </c>
      <c r="I10" s="14">
        <v>124</v>
      </c>
      <c r="J10" s="20"/>
    </row>
  </sheetData>
  <mergeCells count="1">
    <mergeCell ref="A2:J2"/>
  </mergeCells>
  <pageMargins left="0.432638888888889" right="0.236111111111111" top="1" bottom="0.511805555555556" header="0.5" footer="0.236111111111111"/>
  <pageSetup paperSize="9" firstPageNumber="10" fitToHeight="0" orientation="landscape"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1.少数民族</vt:lpstr>
      <vt:lpstr>2.扶贫发展基础设施</vt:lpstr>
      <vt:lpstr>3.扶贫发展村集体</vt:lpstr>
      <vt:lpstr>4.扶贫发展产业</vt:lpstr>
      <vt:lpstr>5.以工代赈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一二一</cp:lastModifiedBy>
  <dcterms:created xsi:type="dcterms:W3CDTF">2019-10-29T09:39:00Z</dcterms:created>
  <dcterms:modified xsi:type="dcterms:W3CDTF">2019-11-30T08:04:10Z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y fmtid="{D5CDD505-2E9C-101B-9397-08002B2CF9AE}" pid="3" name="KSOReadingLayout">
    <vt:bool>true</vt:bool>
  </property>
</Properties>
</file>